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исп сметы год" sheetId="2" r:id="rId1"/>
  </sheets>
  <calcPr calcId="152511"/>
</workbook>
</file>

<file path=xl/calcChain.xml><?xml version="1.0" encoding="utf-8"?>
<calcChain xmlns="http://schemas.openxmlformats.org/spreadsheetml/2006/main">
  <c r="G59" i="2" l="1"/>
  <c r="G19" i="2" l="1"/>
  <c r="G21" i="2" s="1"/>
  <c r="G63" i="2" s="1"/>
  <c r="E48" i="2" l="1"/>
  <c r="E47" i="2"/>
  <c r="E46" i="2"/>
  <c r="D17" i="2"/>
  <c r="E17" i="2" s="1"/>
  <c r="E45" i="2"/>
  <c r="D32" i="2"/>
  <c r="E41" i="2"/>
  <c r="E40" i="2"/>
  <c r="E37" i="2"/>
  <c r="E36" i="2"/>
  <c r="E35" i="2"/>
  <c r="E34" i="2"/>
  <c r="E33" i="2"/>
  <c r="C32" i="2"/>
  <c r="C39" i="2" s="1"/>
  <c r="D39" i="2" s="1"/>
  <c r="E32" i="2" l="1"/>
  <c r="E39" i="2"/>
  <c r="D59" i="2"/>
  <c r="E44" i="2"/>
  <c r="E42" i="2"/>
  <c r="E29" i="2"/>
  <c r="E28" i="2"/>
  <c r="E26" i="2"/>
  <c r="E25" i="2"/>
  <c r="D16" i="2"/>
  <c r="E16" i="2" s="1"/>
  <c r="D15" i="2"/>
  <c r="E15" i="2" s="1"/>
  <c r="E59" i="2" l="1"/>
  <c r="E61" i="2" s="1"/>
  <c r="E19" i="2"/>
</calcChain>
</file>

<file path=xl/sharedStrings.xml><?xml version="1.0" encoding="utf-8"?>
<sst xmlns="http://schemas.openxmlformats.org/spreadsheetml/2006/main" count="75" uniqueCount="72">
  <si>
    <t>месяц</t>
  </si>
  <si>
    <t>итого</t>
  </si>
  <si>
    <t>Всего</t>
  </si>
  <si>
    <t>Наименование</t>
  </si>
  <si>
    <t>почтовые расходы</t>
  </si>
  <si>
    <t>Водоканал - водоснабжение</t>
  </si>
  <si>
    <t>Спецтранс- вывоз ТКО</t>
  </si>
  <si>
    <t>Электросети - электроэнергия ОДН</t>
  </si>
  <si>
    <t>УЖФ - аренда офиса</t>
  </si>
  <si>
    <t>Сбербанк - услуги банка</t>
  </si>
  <si>
    <t>Налоги с ФОТ</t>
  </si>
  <si>
    <t>компенсация за ГСМ, телефон</t>
  </si>
  <si>
    <t>канцтовары</t>
  </si>
  <si>
    <t>ВСЕГО</t>
  </si>
  <si>
    <t>Инженерные сети- аварийные вызовы</t>
  </si>
  <si>
    <t>Утверждено :</t>
  </si>
  <si>
    <t>"_____"________________201__г.</t>
  </si>
  <si>
    <t>Протокол № ___от _______________</t>
  </si>
  <si>
    <t>доходов и расходов</t>
  </si>
  <si>
    <t>2016 год</t>
  </si>
  <si>
    <t>Площадь жил помещений м2</t>
  </si>
  <si>
    <t>площадь нежил помещений м2</t>
  </si>
  <si>
    <t>Общим собранием ТСЖ Солнечный</t>
  </si>
  <si>
    <t>ТСЖ Солнечный</t>
  </si>
  <si>
    <t>1. ДОХОДЫ</t>
  </si>
  <si>
    <t>Нежилые помещения</t>
  </si>
  <si>
    <t>Гаражи</t>
  </si>
  <si>
    <t>Провайдеры</t>
  </si>
  <si>
    <t>Тариф</t>
  </si>
  <si>
    <t>сумма за месяц</t>
  </si>
  <si>
    <t>Сумма за год</t>
  </si>
  <si>
    <t>Площадь гаражей</t>
  </si>
  <si>
    <t>2. РАСХОДЫ</t>
  </si>
  <si>
    <t>сумма в месяц</t>
  </si>
  <si>
    <t>сумма в год</t>
  </si>
  <si>
    <t>Председатель</t>
  </si>
  <si>
    <t>Управляющий</t>
  </si>
  <si>
    <t>Бухгалтер</t>
  </si>
  <si>
    <t>Дворник</t>
  </si>
  <si>
    <t>Уборщица</t>
  </si>
  <si>
    <t xml:space="preserve">Компенсация за ГСМ, телефон </t>
  </si>
  <si>
    <t>Свободные средства</t>
  </si>
  <si>
    <t>Текущий ремонт</t>
  </si>
  <si>
    <t xml:space="preserve">Хозяйственные </t>
  </si>
  <si>
    <t>Подготовка паспорта готовности</t>
  </si>
  <si>
    <t>СМЕТА</t>
  </si>
  <si>
    <t>Фактически</t>
  </si>
  <si>
    <t>План</t>
  </si>
  <si>
    <t>Содержание сайта(9675+2622+2800)</t>
  </si>
  <si>
    <t>заправка картриджа</t>
  </si>
  <si>
    <t>Получено от жильцов за воду</t>
  </si>
  <si>
    <t xml:space="preserve">Исполнение </t>
  </si>
  <si>
    <t>сметы</t>
  </si>
  <si>
    <t>за 2016 год</t>
  </si>
  <si>
    <t>Жилые помещения и гаражи (ЕРКЦ)</t>
  </si>
  <si>
    <t>изготовление копий ключей</t>
  </si>
  <si>
    <t>электросети - испытания и измерения</t>
  </si>
  <si>
    <t>Зарплата всего, в том числе</t>
  </si>
  <si>
    <t>Домофон сервис(ромонт домофонов)</t>
  </si>
  <si>
    <t>изготовление табличек (Модерн-Люкс)</t>
  </si>
  <si>
    <t>бордюры(ООО Монтажник)</t>
  </si>
  <si>
    <t>(бланки строгой отчетности, изгот печ)</t>
  </si>
  <si>
    <t>нотариальные услуги</t>
  </si>
  <si>
    <t>Юрид. Услуги(Мартынюк)</t>
  </si>
  <si>
    <t>ИП Сибирко отправка отчетности(7200+450</t>
  </si>
  <si>
    <t>Горгаз - обслуж сетей1329,35+236,27)</t>
  </si>
  <si>
    <t>матпомощь с налогами(16615+3810)</t>
  </si>
  <si>
    <t>на 01.01.16</t>
  </si>
  <si>
    <t>на 01.01.17</t>
  </si>
  <si>
    <t>налог усно</t>
  </si>
  <si>
    <t>электрик</t>
  </si>
  <si>
    <t>Остатки ден средств на счетах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</si>
</sst>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1"/>
      <name val="Arial Narrow"/>
      <family val="2"/>
      <charset val="204"/>
    </font>
    <font>
      <sz val="9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6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color indexed="2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0" xfId="0" applyFont="1" applyFill="1"/>
    <xf numFmtId="2" fontId="6" fillId="0" borderId="0" xfId="0" applyNumberFormat="1" applyFont="1"/>
    <xf numFmtId="2" fontId="6" fillId="0" borderId="0" xfId="0" applyNumberFormat="1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8" xfId="0" applyFont="1" applyBorder="1"/>
    <xf numFmtId="0" fontId="9" fillId="0" borderId="1" xfId="0" applyFont="1" applyBorder="1" applyAlignment="1"/>
    <xf numFmtId="0" fontId="6" fillId="0" borderId="1" xfId="0" applyFont="1" applyFill="1" applyBorder="1" applyAlignment="1"/>
    <xf numFmtId="0" fontId="11" fillId="0" borderId="10" xfId="0" applyFont="1" applyBorder="1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 applyBorder="1"/>
    <xf numFmtId="0" fontId="6" fillId="0" borderId="2" xfId="0" applyFont="1" applyFill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4" fontId="6" fillId="0" borderId="1" xfId="0" applyNumberFormat="1" applyFont="1" applyBorder="1"/>
    <xf numFmtId="4" fontId="6" fillId="0" borderId="0" xfId="0" applyNumberFormat="1" applyFont="1" applyBorder="1"/>
    <xf numFmtId="4" fontId="5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/>
    <xf numFmtId="4" fontId="6" fillId="0" borderId="0" xfId="0" applyNumberFormat="1" applyFont="1"/>
    <xf numFmtId="4" fontId="6" fillId="0" borderId="1" xfId="0" applyNumberFormat="1" applyFont="1" applyFill="1" applyBorder="1" applyAlignment="1">
      <alignment horizontal="right"/>
    </xf>
    <xf numFmtId="4" fontId="5" fillId="0" borderId="1" xfId="1" applyNumberFormat="1" applyFont="1" applyBorder="1" applyAlignment="1">
      <alignment vertical="top" wrapText="1"/>
    </xf>
    <xf numFmtId="0" fontId="5" fillId="0" borderId="0" xfId="1" applyNumberFormat="1" applyFont="1" applyBorder="1" applyAlignment="1">
      <alignment horizontal="left" vertical="top" wrapText="1" shrinkToFit="1"/>
    </xf>
    <xf numFmtId="4" fontId="5" fillId="0" borderId="0" xfId="1" applyNumberFormat="1" applyFont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left" vertical="top" wrapText="1"/>
    </xf>
    <xf numFmtId="0" fontId="5" fillId="0" borderId="0" xfId="1" applyNumberFormat="1" applyFont="1" applyFill="1" applyBorder="1" applyAlignment="1">
      <alignment horizontal="left" vertical="top" wrapText="1" indent="2"/>
    </xf>
    <xf numFmtId="0" fontId="6" fillId="0" borderId="0" xfId="0" applyFont="1" applyFill="1" applyBorder="1"/>
    <xf numFmtId="4" fontId="2" fillId="0" borderId="1" xfId="0" applyNumberFormat="1" applyFont="1" applyBorder="1"/>
    <xf numFmtId="0" fontId="2" fillId="0" borderId="6" xfId="0" applyFont="1" applyBorder="1"/>
    <xf numFmtId="4" fontId="3" fillId="0" borderId="1" xfId="1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wrapText="1"/>
    </xf>
    <xf numFmtId="2" fontId="6" fillId="0" borderId="1" xfId="0" applyNumberFormat="1" applyFont="1" applyBorder="1"/>
    <xf numFmtId="0" fontId="9" fillId="0" borderId="1" xfId="0" applyFont="1" applyFill="1" applyBorder="1" applyAlignment="1"/>
    <xf numFmtId="4" fontId="9" fillId="0" borderId="1" xfId="0" applyNumberFormat="1" applyFont="1" applyFill="1" applyBorder="1"/>
    <xf numFmtId="0" fontId="9" fillId="0" borderId="1" xfId="0" applyFont="1" applyBorder="1"/>
    <xf numFmtId="4" fontId="7" fillId="0" borderId="1" xfId="1" applyNumberFormat="1" applyFont="1" applyFill="1" applyBorder="1" applyAlignment="1">
      <alignment horizontal="right" vertical="top" wrapText="1"/>
    </xf>
    <xf numFmtId="2" fontId="7" fillId="0" borderId="1" xfId="1" applyNumberFormat="1" applyFont="1" applyFill="1" applyBorder="1" applyAlignment="1">
      <alignment horizontal="right" vertical="top" wrapText="1"/>
    </xf>
    <xf numFmtId="4" fontId="4" fillId="0" borderId="1" xfId="1" applyNumberFormat="1" applyFont="1" applyFill="1" applyBorder="1" applyAlignment="1">
      <alignment horizontal="right" vertical="top" wrapText="1"/>
    </xf>
    <xf numFmtId="0" fontId="5" fillId="0" borderId="11" xfId="1" applyNumberFormat="1" applyFont="1" applyBorder="1" applyAlignment="1">
      <alignment horizontal="left" vertical="top" wrapText="1" shrinkToFit="1"/>
    </xf>
    <xf numFmtId="0" fontId="6" fillId="0" borderId="12" xfId="0" applyFont="1" applyBorder="1"/>
    <xf numFmtId="2" fontId="6" fillId="0" borderId="13" xfId="0" applyNumberFormat="1" applyFont="1" applyBorder="1"/>
    <xf numFmtId="4" fontId="12" fillId="2" borderId="17" xfId="1" applyNumberFormat="1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center"/>
    </xf>
    <xf numFmtId="0" fontId="6" fillId="3" borderId="0" xfId="0" applyFont="1" applyFill="1"/>
    <xf numFmtId="0" fontId="6" fillId="3" borderId="0" xfId="0" applyFont="1" applyFill="1" applyBorder="1"/>
    <xf numFmtId="0" fontId="13" fillId="3" borderId="0" xfId="0" applyFont="1" applyFill="1" applyAlignment="1">
      <alignment horizontal="center"/>
    </xf>
    <xf numFmtId="0" fontId="6" fillId="3" borderId="14" xfId="0" applyFont="1" applyFill="1" applyBorder="1"/>
    <xf numFmtId="2" fontId="6" fillId="0" borderId="0" xfId="0" applyNumberFormat="1" applyFont="1" applyFill="1"/>
    <xf numFmtId="2" fontId="6" fillId="0" borderId="0" xfId="0" applyNumberFormat="1" applyFont="1" applyFill="1" applyBorder="1"/>
    <xf numFmtId="2" fontId="6" fillId="3" borderId="15" xfId="0" applyNumberFormat="1" applyFont="1" applyFill="1" applyBorder="1"/>
    <xf numFmtId="2" fontId="6" fillId="3" borderId="16" xfId="0" applyNumberFormat="1" applyFont="1" applyFill="1" applyBorder="1"/>
    <xf numFmtId="2" fontId="6" fillId="3" borderId="0" xfId="0" applyNumberFormat="1" applyFont="1" applyFill="1" applyBorder="1"/>
    <xf numFmtId="2" fontId="6" fillId="3" borderId="0" xfId="0" applyNumberFormat="1" applyFont="1" applyFill="1"/>
    <xf numFmtId="2" fontId="6" fillId="3" borderId="14" xfId="0" applyNumberFormat="1" applyFont="1" applyFill="1" applyBorder="1"/>
    <xf numFmtId="2" fontId="9" fillId="3" borderId="15" xfId="0" applyNumberFormat="1" applyFont="1" applyFill="1" applyBorder="1"/>
    <xf numFmtId="2" fontId="9" fillId="3" borderId="18" xfId="0" applyNumberFormat="1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1"/>
  <sheetViews>
    <sheetView tabSelected="1" topLeftCell="A34" workbookViewId="0">
      <selection activeCell="G63" sqref="G63"/>
    </sheetView>
  </sheetViews>
  <sheetFormatPr defaultRowHeight="16.5" x14ac:dyDescent="0.3"/>
  <cols>
    <col min="1" max="1" width="4.85546875" style="1" customWidth="1"/>
    <col min="2" max="2" width="32" style="1" customWidth="1"/>
    <col min="3" max="3" width="10" style="1" customWidth="1"/>
    <col min="4" max="4" width="11.42578125" style="1" customWidth="1"/>
    <col min="5" max="5" width="10.28515625" style="1" customWidth="1"/>
    <col min="6" max="6" width="4" style="1" customWidth="1"/>
    <col min="7" max="7" width="16" style="3" customWidth="1"/>
    <col min="8" max="8" width="10.42578125" style="1" bestFit="1" customWidth="1"/>
    <col min="9" max="9" width="9.42578125" style="1" bestFit="1" customWidth="1"/>
    <col min="10" max="10" width="12.28515625" style="1" customWidth="1"/>
    <col min="11" max="16384" width="9.140625" style="1"/>
  </cols>
  <sheetData>
    <row r="1" spans="2:9" ht="20.25" x14ac:dyDescent="0.3">
      <c r="B1" s="14"/>
      <c r="C1" s="15" t="s">
        <v>15</v>
      </c>
      <c r="D1" s="14"/>
      <c r="E1" s="14"/>
      <c r="F1" s="14"/>
    </row>
    <row r="2" spans="2:9" s="6" customFormat="1" ht="12" customHeight="1" x14ac:dyDescent="0.3">
      <c r="B2" s="14"/>
      <c r="C2" s="14" t="s">
        <v>22</v>
      </c>
      <c r="D2" s="14"/>
      <c r="E2" s="14"/>
      <c r="F2" s="14"/>
      <c r="G2" s="36"/>
    </row>
    <row r="3" spans="2:9" s="6" customFormat="1" ht="12" customHeight="1" x14ac:dyDescent="0.3">
      <c r="B3" s="14"/>
      <c r="C3" s="14" t="s">
        <v>16</v>
      </c>
      <c r="D3" s="14"/>
      <c r="E3" s="14"/>
      <c r="F3" s="14"/>
      <c r="G3" s="36"/>
    </row>
    <row r="4" spans="2:9" s="6" customFormat="1" ht="12" customHeight="1" x14ac:dyDescent="0.3">
      <c r="B4" s="14"/>
      <c r="C4" s="14" t="s">
        <v>17</v>
      </c>
      <c r="D4" s="14"/>
      <c r="E4" s="14"/>
      <c r="F4" s="14"/>
      <c r="G4" s="36"/>
    </row>
    <row r="5" spans="2:9" ht="14.1" customHeight="1" x14ac:dyDescent="0.3">
      <c r="B5" s="16" t="s">
        <v>45</v>
      </c>
      <c r="C5" s="14"/>
      <c r="D5" s="16"/>
      <c r="E5" s="14"/>
      <c r="F5" s="14"/>
      <c r="G5" s="53" t="s">
        <v>51</v>
      </c>
    </row>
    <row r="6" spans="2:9" ht="14.1" customHeight="1" x14ac:dyDescent="0.3">
      <c r="B6" s="14" t="s">
        <v>18</v>
      </c>
      <c r="C6" s="14"/>
      <c r="D6" s="14"/>
      <c r="E6" s="14"/>
      <c r="F6" s="14"/>
      <c r="G6" s="53" t="s">
        <v>52</v>
      </c>
    </row>
    <row r="7" spans="2:9" ht="14.1" customHeight="1" x14ac:dyDescent="0.3">
      <c r="B7" s="14" t="s">
        <v>23</v>
      </c>
      <c r="C7" s="14"/>
      <c r="D7" s="14"/>
      <c r="E7" s="14"/>
      <c r="F7" s="14"/>
      <c r="G7" s="53" t="s">
        <v>53</v>
      </c>
    </row>
    <row r="8" spans="2:9" s="6" customFormat="1" ht="14.1" customHeight="1" x14ac:dyDescent="0.3">
      <c r="B8" s="14" t="s">
        <v>19</v>
      </c>
      <c r="C8" s="14"/>
      <c r="D8" s="14"/>
      <c r="E8" s="14"/>
      <c r="F8" s="14"/>
      <c r="G8" s="54"/>
    </row>
    <row r="9" spans="2:9" ht="14.1" customHeight="1" x14ac:dyDescent="0.3">
      <c r="B9" s="14" t="s">
        <v>20</v>
      </c>
      <c r="C9" s="14">
        <v>7058.5</v>
      </c>
      <c r="D9" s="14"/>
      <c r="E9" s="14"/>
      <c r="F9" s="14"/>
      <c r="G9" s="53"/>
    </row>
    <row r="10" spans="2:9" ht="14.1" customHeight="1" x14ac:dyDescent="0.3">
      <c r="B10" s="14" t="s">
        <v>21</v>
      </c>
      <c r="C10" s="14">
        <v>902.4</v>
      </c>
      <c r="D10" s="14"/>
      <c r="E10" s="14"/>
      <c r="F10" s="14"/>
      <c r="G10" s="53"/>
    </row>
    <row r="11" spans="2:9" ht="14.1" customHeight="1" x14ac:dyDescent="0.3">
      <c r="B11" s="14" t="s">
        <v>31</v>
      </c>
      <c r="C11" s="1">
        <v>561.70000000000005</v>
      </c>
      <c r="G11" s="53"/>
    </row>
    <row r="12" spans="2:9" ht="15.95" customHeight="1" x14ac:dyDescent="0.3">
      <c r="B12" s="6"/>
      <c r="C12" s="6"/>
      <c r="D12" s="6" t="s">
        <v>0</v>
      </c>
      <c r="E12" s="52" t="s">
        <v>47</v>
      </c>
      <c r="F12" s="6"/>
      <c r="G12" s="55" t="s">
        <v>46</v>
      </c>
    </row>
    <row r="13" spans="2:9" ht="15.95" customHeight="1" thickBot="1" x14ac:dyDescent="0.35">
      <c r="B13" s="17" t="s">
        <v>24</v>
      </c>
      <c r="C13" s="6"/>
      <c r="D13" s="6"/>
      <c r="E13" s="6"/>
      <c r="F13" s="6"/>
      <c r="G13" s="53"/>
    </row>
    <row r="14" spans="2:9" ht="29.25" customHeight="1" x14ac:dyDescent="0.3">
      <c r="B14" s="18" t="s">
        <v>3</v>
      </c>
      <c r="C14" s="19" t="s">
        <v>28</v>
      </c>
      <c r="D14" s="20" t="s">
        <v>29</v>
      </c>
      <c r="E14" s="21" t="s">
        <v>30</v>
      </c>
      <c r="F14" s="22"/>
      <c r="G14" s="56" t="s">
        <v>30</v>
      </c>
      <c r="H14" s="6"/>
      <c r="I14" s="6"/>
    </row>
    <row r="15" spans="2:9" ht="23.25" customHeight="1" x14ac:dyDescent="0.3">
      <c r="B15" s="7" t="s">
        <v>54</v>
      </c>
      <c r="C15" s="37">
        <v>15</v>
      </c>
      <c r="D15" s="37">
        <f>SUM(C9*C15)</f>
        <v>105877.5</v>
      </c>
      <c r="E15" s="38">
        <f>SUM(D15*12)</f>
        <v>1270530</v>
      </c>
      <c r="F15" s="6"/>
      <c r="G15" s="59">
        <v>1352549.79</v>
      </c>
      <c r="H15" s="5"/>
      <c r="I15" s="5"/>
    </row>
    <row r="16" spans="2:9" ht="15.95" customHeight="1" x14ac:dyDescent="0.3">
      <c r="B16" s="7" t="s">
        <v>25</v>
      </c>
      <c r="C16" s="39">
        <v>20</v>
      </c>
      <c r="D16" s="39">
        <f>SUM(C10*C16)</f>
        <v>18048</v>
      </c>
      <c r="E16" s="38">
        <f>SUM(D16*12)</f>
        <v>216576</v>
      </c>
      <c r="F16" s="6"/>
      <c r="G16" s="59">
        <v>134745.53</v>
      </c>
      <c r="H16" s="5"/>
      <c r="I16" s="5"/>
    </row>
    <row r="17" spans="2:9" ht="15.95" customHeight="1" x14ac:dyDescent="0.3">
      <c r="B17" s="7" t="s">
        <v>26</v>
      </c>
      <c r="C17" s="39">
        <v>15</v>
      </c>
      <c r="D17" s="39">
        <f>SUM(C11*C17)</f>
        <v>8425.5</v>
      </c>
      <c r="E17" s="38">
        <f>SUM(D17*12)</f>
        <v>101106</v>
      </c>
      <c r="F17" s="6"/>
      <c r="G17" s="59"/>
      <c r="H17" s="5"/>
      <c r="I17" s="5"/>
    </row>
    <row r="18" spans="2:9" ht="15.95" customHeight="1" x14ac:dyDescent="0.3">
      <c r="B18" s="7" t="s">
        <v>27</v>
      </c>
      <c r="C18" s="39">
        <v>900</v>
      </c>
      <c r="D18" s="39">
        <v>900</v>
      </c>
      <c r="E18" s="38">
        <v>10800</v>
      </c>
      <c r="F18" s="6"/>
      <c r="G18" s="59">
        <v>10800</v>
      </c>
      <c r="H18" s="5"/>
      <c r="I18" s="5"/>
    </row>
    <row r="19" spans="2:9" ht="15.95" customHeight="1" thickBot="1" x14ac:dyDescent="0.35">
      <c r="B19" s="8" t="s">
        <v>1</v>
      </c>
      <c r="C19" s="9"/>
      <c r="D19" s="9"/>
      <c r="E19" s="10">
        <f>SUM(E15:E18)</f>
        <v>1599012</v>
      </c>
      <c r="F19" s="6"/>
      <c r="G19" s="60">
        <f>SUM(G15:G18)</f>
        <v>1498095.32</v>
      </c>
      <c r="H19" s="5"/>
      <c r="I19" s="5"/>
    </row>
    <row r="20" spans="2:9" ht="15.95" customHeight="1" x14ac:dyDescent="0.3">
      <c r="B20" s="6" t="s">
        <v>50</v>
      </c>
      <c r="C20" s="6"/>
      <c r="D20" s="6"/>
      <c r="E20" s="6"/>
      <c r="F20" s="6"/>
      <c r="G20" s="61">
        <v>698628.4</v>
      </c>
      <c r="H20" s="5"/>
      <c r="I20" s="5"/>
    </row>
    <row r="21" spans="2:9" ht="15.95" customHeight="1" x14ac:dyDescent="0.3">
      <c r="B21" s="6" t="s">
        <v>2</v>
      </c>
      <c r="C21" s="6"/>
      <c r="D21" s="6"/>
      <c r="E21" s="6"/>
      <c r="F21" s="6"/>
      <c r="G21" s="61">
        <f>SUM(G19+G20)</f>
        <v>2196723.7200000002</v>
      </c>
      <c r="H21" s="5"/>
      <c r="I21" s="5"/>
    </row>
    <row r="22" spans="2:9" ht="15.95" customHeight="1" thickBot="1" x14ac:dyDescent="0.35">
      <c r="B22" s="40" t="s">
        <v>32</v>
      </c>
      <c r="C22" s="6"/>
      <c r="D22" s="6"/>
      <c r="E22" s="6"/>
      <c r="G22" s="62"/>
      <c r="H22" s="4"/>
      <c r="I22" s="4"/>
    </row>
    <row r="23" spans="2:9" ht="15.95" customHeight="1" x14ac:dyDescent="0.3">
      <c r="B23" s="13" t="s">
        <v>3</v>
      </c>
      <c r="C23" s="25" t="s">
        <v>28</v>
      </c>
      <c r="D23" s="25" t="s">
        <v>33</v>
      </c>
      <c r="E23" s="26" t="s">
        <v>34</v>
      </c>
      <c r="G23" s="63"/>
      <c r="H23" s="4"/>
      <c r="I23" s="4"/>
    </row>
    <row r="24" spans="2:9" ht="15.95" customHeight="1" x14ac:dyDescent="0.3">
      <c r="B24" s="12" t="s">
        <v>5</v>
      </c>
      <c r="C24" s="45"/>
      <c r="D24" s="28"/>
      <c r="E24" s="2"/>
      <c r="F24" s="29"/>
      <c r="G24" s="64">
        <v>918104.9</v>
      </c>
      <c r="H24" s="57"/>
      <c r="I24" s="4"/>
    </row>
    <row r="25" spans="2:9" ht="15.95" customHeight="1" x14ac:dyDescent="0.3">
      <c r="B25" s="12" t="s">
        <v>6</v>
      </c>
      <c r="C25" s="45">
        <v>9641.5300000000007</v>
      </c>
      <c r="D25" s="30">
        <v>9641.5300000000007</v>
      </c>
      <c r="E25" s="2">
        <f>SUM(D25*12)</f>
        <v>115698.36000000002</v>
      </c>
      <c r="G25" s="64">
        <v>131795.22</v>
      </c>
      <c r="H25" s="57"/>
      <c r="I25" s="4"/>
    </row>
    <row r="26" spans="2:9" ht="15.95" customHeight="1" x14ac:dyDescent="0.3">
      <c r="B26" s="12" t="s">
        <v>7</v>
      </c>
      <c r="C26" s="45">
        <v>3.88</v>
      </c>
      <c r="D26" s="30">
        <v>5000</v>
      </c>
      <c r="E26" s="2">
        <f>SUM(D26*12)</f>
        <v>60000</v>
      </c>
      <c r="G26" s="64">
        <v>42453.16</v>
      </c>
      <c r="H26" s="57"/>
      <c r="I26" s="4"/>
    </row>
    <row r="27" spans="2:9" ht="15.95" customHeight="1" x14ac:dyDescent="0.3">
      <c r="B27" s="12" t="s">
        <v>56</v>
      </c>
      <c r="C27" s="45"/>
      <c r="D27" s="30"/>
      <c r="E27" s="2"/>
      <c r="G27" s="64">
        <v>7458.24</v>
      </c>
      <c r="H27" s="57"/>
      <c r="I27" s="4"/>
    </row>
    <row r="28" spans="2:9" ht="15.95" customHeight="1" x14ac:dyDescent="0.3">
      <c r="B28" s="12" t="s">
        <v>8</v>
      </c>
      <c r="C28" s="45">
        <v>2090</v>
      </c>
      <c r="D28" s="27">
        <v>2090</v>
      </c>
      <c r="E28" s="2">
        <f>SUM(D28*12)</f>
        <v>25080</v>
      </c>
      <c r="G28" s="64">
        <v>39877.199999999997</v>
      </c>
      <c r="H28" s="57"/>
      <c r="I28" s="4"/>
    </row>
    <row r="29" spans="2:9" x14ac:dyDescent="0.3">
      <c r="B29" s="12" t="s">
        <v>9</v>
      </c>
      <c r="C29" s="45">
        <v>1700</v>
      </c>
      <c r="D29" s="27">
        <v>1700</v>
      </c>
      <c r="E29" s="2">
        <f>SUM(D29*12)</f>
        <v>20400</v>
      </c>
      <c r="F29" s="29"/>
      <c r="G29" s="64">
        <v>30984.76</v>
      </c>
      <c r="H29" s="57"/>
      <c r="I29" s="4"/>
    </row>
    <row r="30" spans="2:9" x14ac:dyDescent="0.3">
      <c r="B30" s="12" t="s">
        <v>65</v>
      </c>
      <c r="C30" s="45">
        <v>279</v>
      </c>
      <c r="D30" s="27"/>
      <c r="E30" s="2">
        <v>558.05999999999995</v>
      </c>
      <c r="F30" s="51"/>
      <c r="G30" s="64">
        <v>1565.62</v>
      </c>
      <c r="H30" s="57"/>
      <c r="I30" s="4"/>
    </row>
    <row r="31" spans="2:9" s="6" customFormat="1" x14ac:dyDescent="0.3">
      <c r="B31" s="12" t="s">
        <v>14</v>
      </c>
      <c r="C31" s="46"/>
      <c r="D31" s="27">
        <v>1000</v>
      </c>
      <c r="E31" s="2">
        <v>12000</v>
      </c>
      <c r="F31" s="29"/>
      <c r="G31" s="64">
        <v>1136</v>
      </c>
      <c r="H31" s="58"/>
      <c r="I31" s="5"/>
    </row>
    <row r="32" spans="2:9" s="6" customFormat="1" x14ac:dyDescent="0.3">
      <c r="B32" s="42" t="s">
        <v>57</v>
      </c>
      <c r="C32" s="47">
        <f>SUM(C33:C37)</f>
        <v>45995</v>
      </c>
      <c r="D32" s="43">
        <f>SUM(D33:D37)</f>
        <v>45995</v>
      </c>
      <c r="E32" s="44">
        <f>SUM(E33:E37)</f>
        <v>551940</v>
      </c>
      <c r="F32" s="1"/>
      <c r="G32" s="64">
        <v>594689.31999999995</v>
      </c>
      <c r="H32" s="58"/>
      <c r="I32" s="5"/>
    </row>
    <row r="33" spans="2:10" s="6" customFormat="1" x14ac:dyDescent="0.3">
      <c r="B33" s="12" t="s">
        <v>35</v>
      </c>
      <c r="C33" s="45">
        <v>4030</v>
      </c>
      <c r="D33" s="28">
        <v>4030</v>
      </c>
      <c r="E33" s="2">
        <f>SUM(D33*12)</f>
        <v>48360</v>
      </c>
      <c r="F33" s="1"/>
      <c r="G33" s="59">
        <v>54309.05</v>
      </c>
      <c r="H33" s="58"/>
      <c r="I33" s="5"/>
    </row>
    <row r="34" spans="2:10" s="6" customFormat="1" x14ac:dyDescent="0.3">
      <c r="B34" s="12" t="s">
        <v>36</v>
      </c>
      <c r="C34" s="45">
        <v>16615</v>
      </c>
      <c r="D34" s="28">
        <v>16615</v>
      </c>
      <c r="E34" s="2">
        <f t="shared" ref="E34:E41" si="0">SUM(D34*12)</f>
        <v>199380</v>
      </c>
      <c r="F34" s="1"/>
      <c r="G34" s="59">
        <v>214449.18</v>
      </c>
      <c r="H34" s="58"/>
      <c r="I34" s="5"/>
    </row>
    <row r="35" spans="2:10" s="6" customFormat="1" x14ac:dyDescent="0.3">
      <c r="B35" s="12" t="s">
        <v>37</v>
      </c>
      <c r="C35" s="45">
        <v>9550</v>
      </c>
      <c r="D35" s="28">
        <v>9550</v>
      </c>
      <c r="E35" s="2">
        <f t="shared" si="0"/>
        <v>114600</v>
      </c>
      <c r="F35" s="1"/>
      <c r="G35" s="59">
        <v>113930.48</v>
      </c>
      <c r="H35" s="58"/>
      <c r="I35" s="5"/>
    </row>
    <row r="36" spans="2:10" s="6" customFormat="1" x14ac:dyDescent="0.3">
      <c r="B36" s="12" t="s">
        <v>38</v>
      </c>
      <c r="C36" s="45">
        <v>7750</v>
      </c>
      <c r="D36" s="28">
        <v>7750</v>
      </c>
      <c r="E36" s="2">
        <f t="shared" si="0"/>
        <v>93000</v>
      </c>
      <c r="F36" s="1"/>
      <c r="G36" s="59">
        <v>101403.61</v>
      </c>
      <c r="H36" s="58"/>
      <c r="I36" s="5"/>
    </row>
    <row r="37" spans="2:10" s="6" customFormat="1" x14ac:dyDescent="0.3">
      <c r="B37" s="12" t="s">
        <v>39</v>
      </c>
      <c r="C37" s="45">
        <v>8050</v>
      </c>
      <c r="D37" s="28">
        <v>8050</v>
      </c>
      <c r="E37" s="2">
        <f t="shared" si="0"/>
        <v>96600</v>
      </c>
      <c r="F37" s="1"/>
      <c r="G37" s="59">
        <v>103964</v>
      </c>
      <c r="H37" s="58"/>
      <c r="I37" s="5"/>
    </row>
    <row r="38" spans="2:10" s="6" customFormat="1" x14ac:dyDescent="0.3">
      <c r="B38" s="12" t="s">
        <v>70</v>
      </c>
      <c r="C38" s="45"/>
      <c r="D38" s="28"/>
      <c r="E38" s="2"/>
      <c r="F38" s="1"/>
      <c r="G38" s="59">
        <v>6633</v>
      </c>
      <c r="H38" s="58"/>
      <c r="I38" s="5"/>
    </row>
    <row r="39" spans="2:10" s="6" customFormat="1" x14ac:dyDescent="0.3">
      <c r="B39" s="42" t="s">
        <v>10</v>
      </c>
      <c r="C39" s="47">
        <f>SUM(C32*0.302)</f>
        <v>13890.49</v>
      </c>
      <c r="D39" s="43">
        <f>SUM(C39)</f>
        <v>13890.49</v>
      </c>
      <c r="E39" s="44">
        <f t="shared" si="0"/>
        <v>166685.88</v>
      </c>
      <c r="F39" s="1"/>
      <c r="G39" s="64">
        <v>179666.29</v>
      </c>
      <c r="H39" s="58"/>
      <c r="I39" s="5"/>
    </row>
    <row r="40" spans="2:10" s="6" customFormat="1" x14ac:dyDescent="0.3">
      <c r="B40" s="12" t="s">
        <v>40</v>
      </c>
      <c r="C40" s="45">
        <v>1000</v>
      </c>
      <c r="D40" s="28">
        <v>1000</v>
      </c>
      <c r="E40" s="41">
        <f t="shared" si="0"/>
        <v>12000</v>
      </c>
      <c r="F40" s="1"/>
      <c r="G40" s="64">
        <v>31525.58</v>
      </c>
      <c r="H40" s="58"/>
      <c r="I40" s="5"/>
    </row>
    <row r="41" spans="2:10" x14ac:dyDescent="0.3">
      <c r="B41" s="12" t="s">
        <v>11</v>
      </c>
      <c r="C41" s="45">
        <v>1000</v>
      </c>
      <c r="D41" s="28">
        <v>1000</v>
      </c>
      <c r="E41" s="31">
        <f t="shared" si="0"/>
        <v>12000</v>
      </c>
      <c r="G41" s="59"/>
      <c r="H41" s="57"/>
      <c r="I41" s="4"/>
    </row>
    <row r="42" spans="2:10" x14ac:dyDescent="0.3">
      <c r="B42" s="12" t="s">
        <v>64</v>
      </c>
      <c r="C42" s="45"/>
      <c r="D42" s="28">
        <v>400</v>
      </c>
      <c r="E42" s="2">
        <f>SUM(D42*12)</f>
        <v>4800</v>
      </c>
      <c r="G42" s="64">
        <v>7650</v>
      </c>
      <c r="H42" s="57"/>
      <c r="I42" s="4"/>
    </row>
    <row r="43" spans="2:10" x14ac:dyDescent="0.3">
      <c r="B43" s="12" t="s">
        <v>4</v>
      </c>
      <c r="C43" s="45"/>
      <c r="D43" s="28">
        <v>100</v>
      </c>
      <c r="E43" s="2">
        <v>1200</v>
      </c>
      <c r="G43" s="64">
        <v>1029.71</v>
      </c>
      <c r="H43" s="57"/>
      <c r="I43" s="4"/>
    </row>
    <row r="44" spans="2:10" x14ac:dyDescent="0.3">
      <c r="B44" s="12" t="s">
        <v>12</v>
      </c>
      <c r="C44" s="45"/>
      <c r="D44" s="28">
        <v>300</v>
      </c>
      <c r="E44" s="2">
        <f>SUM(D44*12)</f>
        <v>3600</v>
      </c>
      <c r="G44" s="64">
        <v>5761.69</v>
      </c>
      <c r="H44" s="57"/>
      <c r="I44" s="4"/>
    </row>
    <row r="45" spans="2:10" x14ac:dyDescent="0.3">
      <c r="B45" s="12" t="s">
        <v>48</v>
      </c>
      <c r="C45" s="45">
        <v>1500</v>
      </c>
      <c r="D45" s="28">
        <v>1500</v>
      </c>
      <c r="E45" s="2">
        <f>SUM(D45*12)</f>
        <v>18000</v>
      </c>
      <c r="G45" s="64">
        <v>15097</v>
      </c>
      <c r="H45" s="57"/>
      <c r="I45" s="4"/>
      <c r="J45" s="4"/>
    </row>
    <row r="46" spans="2:10" x14ac:dyDescent="0.3">
      <c r="B46" s="12" t="s">
        <v>42</v>
      </c>
      <c r="C46" s="45">
        <v>40000</v>
      </c>
      <c r="D46" s="28">
        <v>40000</v>
      </c>
      <c r="E46" s="2">
        <f>SUM(C46*12)</f>
        <v>480000</v>
      </c>
      <c r="G46" s="64"/>
      <c r="H46" s="57"/>
      <c r="I46" s="4"/>
    </row>
    <row r="47" spans="2:10" x14ac:dyDescent="0.3">
      <c r="B47" s="12" t="s">
        <v>43</v>
      </c>
      <c r="C47" s="45">
        <v>3000</v>
      </c>
      <c r="D47" s="28">
        <v>3000</v>
      </c>
      <c r="E47" s="2">
        <f>SUM(D47*12)</f>
        <v>36000</v>
      </c>
      <c r="G47" s="64">
        <v>15036</v>
      </c>
      <c r="H47" s="57"/>
      <c r="I47" s="4"/>
    </row>
    <row r="48" spans="2:10" x14ac:dyDescent="0.3">
      <c r="B48" s="12" t="s">
        <v>44</v>
      </c>
      <c r="C48" s="23">
        <v>6000</v>
      </c>
      <c r="D48" s="28">
        <v>6000</v>
      </c>
      <c r="E48" s="2">
        <f>SUM(C48*12)</f>
        <v>72000</v>
      </c>
      <c r="G48" s="64"/>
      <c r="H48" s="57"/>
      <c r="I48" s="4"/>
    </row>
    <row r="49" spans="2:9" x14ac:dyDescent="0.3">
      <c r="B49" s="12" t="s">
        <v>66</v>
      </c>
      <c r="C49" s="23"/>
      <c r="D49" s="28"/>
      <c r="E49" s="2"/>
      <c r="G49" s="65">
        <v>20425</v>
      </c>
      <c r="H49" s="57"/>
      <c r="I49" s="4"/>
    </row>
    <row r="50" spans="2:9" x14ac:dyDescent="0.3">
      <c r="B50" s="12" t="s">
        <v>61</v>
      </c>
      <c r="C50" s="23"/>
      <c r="D50" s="28"/>
      <c r="E50" s="2"/>
      <c r="G50" s="65">
        <v>1316</v>
      </c>
      <c r="H50" s="57"/>
      <c r="I50" s="4"/>
    </row>
    <row r="51" spans="2:9" x14ac:dyDescent="0.3">
      <c r="B51" s="12" t="s">
        <v>49</v>
      </c>
      <c r="C51" s="23"/>
      <c r="D51" s="28"/>
      <c r="E51" s="2"/>
      <c r="G51" s="65">
        <v>700</v>
      </c>
      <c r="H51" s="57"/>
      <c r="I51" s="4"/>
    </row>
    <row r="52" spans="2:9" x14ac:dyDescent="0.3">
      <c r="B52" s="12" t="s">
        <v>55</v>
      </c>
      <c r="C52" s="23"/>
      <c r="D52" s="28"/>
      <c r="E52" s="2"/>
      <c r="G52" s="65">
        <v>160</v>
      </c>
      <c r="H52" s="57"/>
      <c r="I52" s="4"/>
    </row>
    <row r="53" spans="2:9" x14ac:dyDescent="0.3">
      <c r="B53" s="12" t="s">
        <v>60</v>
      </c>
      <c r="C53" s="23"/>
      <c r="D53" s="28"/>
      <c r="E53" s="2"/>
      <c r="G53" s="65">
        <v>24000</v>
      </c>
      <c r="H53" s="57"/>
      <c r="I53" s="4"/>
    </row>
    <row r="54" spans="2:9" x14ac:dyDescent="0.3">
      <c r="B54" s="12" t="s">
        <v>59</v>
      </c>
      <c r="C54" s="23"/>
      <c r="D54" s="28"/>
      <c r="E54" s="2"/>
      <c r="G54" s="65">
        <v>1630</v>
      </c>
      <c r="H54" s="57"/>
      <c r="I54" s="4"/>
    </row>
    <row r="55" spans="2:9" x14ac:dyDescent="0.3">
      <c r="B55" s="12" t="s">
        <v>58</v>
      </c>
      <c r="C55" s="23"/>
      <c r="D55" s="28"/>
      <c r="E55" s="2"/>
      <c r="G55" s="65">
        <v>1900</v>
      </c>
      <c r="H55" s="57"/>
      <c r="I55" s="4"/>
    </row>
    <row r="56" spans="2:9" x14ac:dyDescent="0.3">
      <c r="B56" s="12" t="s">
        <v>63</v>
      </c>
      <c r="C56" s="23"/>
      <c r="D56" s="28"/>
      <c r="E56" s="2"/>
      <c r="G56" s="65">
        <v>16000</v>
      </c>
      <c r="H56" s="57"/>
      <c r="I56" s="4"/>
    </row>
    <row r="57" spans="2:9" x14ac:dyDescent="0.3">
      <c r="B57" s="12" t="s">
        <v>62</v>
      </c>
      <c r="C57" s="23"/>
      <c r="D57" s="28"/>
      <c r="E57" s="2"/>
      <c r="G57" s="65">
        <v>2400</v>
      </c>
      <c r="H57" s="57"/>
      <c r="I57" s="4"/>
    </row>
    <row r="58" spans="2:9" x14ac:dyDescent="0.3">
      <c r="B58" s="12" t="s">
        <v>69</v>
      </c>
      <c r="C58" s="23"/>
      <c r="D58" s="28"/>
      <c r="E58" s="2"/>
      <c r="G58" s="65">
        <v>73</v>
      </c>
      <c r="H58" s="57"/>
      <c r="I58" s="4"/>
    </row>
    <row r="59" spans="2:9" ht="17.25" thickBot="1" x14ac:dyDescent="0.35">
      <c r="B59" s="11" t="s">
        <v>13</v>
      </c>
      <c r="C59" s="23"/>
      <c r="D59" s="23">
        <f>SUM(D24:D48)</f>
        <v>178612.02000000002</v>
      </c>
      <c r="E59" s="41">
        <f>SUM(E25+E26+E28+E29+E30+E31+E32+E39+E40+E41+E42+E43+E44+E45+E46+E47+E48)</f>
        <v>1591962.3</v>
      </c>
      <c r="G59" s="60">
        <f>SUM(G24+G25+G26+G27+G28+G29+G30+G31+G32+G39+G40+G42+G43+G44+G45+G47+G49+G50+G51+G52+G53+G54+G55+G56+G57+G58)</f>
        <v>2092434.69</v>
      </c>
      <c r="H59" s="57"/>
      <c r="I59" s="4"/>
    </row>
    <row r="60" spans="2:9" ht="17.25" thickBot="1" x14ac:dyDescent="0.35">
      <c r="B60" s="32"/>
      <c r="C60" s="24"/>
      <c r="D60" s="24"/>
      <c r="E60" s="6"/>
      <c r="F60" s="6"/>
      <c r="G60" s="62"/>
      <c r="H60" s="57"/>
      <c r="I60" s="4"/>
    </row>
    <row r="61" spans="2:9" ht="17.25" thickBot="1" x14ac:dyDescent="0.35">
      <c r="B61" s="48" t="s">
        <v>41</v>
      </c>
      <c r="C61" s="49"/>
      <c r="D61" s="49"/>
      <c r="E61" s="50">
        <f>SUM(E19-E59)</f>
        <v>7049.6999999999534</v>
      </c>
      <c r="F61" s="6"/>
      <c r="G61" s="62"/>
      <c r="H61" s="57"/>
      <c r="I61" s="4"/>
    </row>
    <row r="62" spans="2:9" x14ac:dyDescent="0.3">
      <c r="B62" s="32" t="s">
        <v>71</v>
      </c>
      <c r="C62" s="33"/>
      <c r="D62" s="6"/>
      <c r="E62" s="6" t="s">
        <v>67</v>
      </c>
      <c r="F62" s="6"/>
      <c r="G62" s="62">
        <v>18616.77</v>
      </c>
      <c r="H62" s="57"/>
      <c r="I62" s="4"/>
    </row>
    <row r="63" spans="2:9" x14ac:dyDescent="0.3">
      <c r="B63" s="32"/>
      <c r="C63" s="33"/>
      <c r="D63" s="6"/>
      <c r="E63" s="6" t="s">
        <v>68</v>
      </c>
      <c r="F63" s="6"/>
      <c r="G63" s="62">
        <f>SUM(G62+G21-G59)</f>
        <v>122905.80000000028</v>
      </c>
      <c r="H63" s="57"/>
      <c r="I63" s="4"/>
    </row>
    <row r="64" spans="2:9" x14ac:dyDescent="0.3">
      <c r="B64" s="32"/>
      <c r="G64" s="57"/>
      <c r="H64" s="57"/>
      <c r="I64" s="4"/>
    </row>
    <row r="65" spans="2:9" x14ac:dyDescent="0.3">
      <c r="B65" s="32"/>
      <c r="G65" s="57"/>
      <c r="H65" s="57"/>
      <c r="I65" s="4"/>
    </row>
    <row r="66" spans="2:9" x14ac:dyDescent="0.3">
      <c r="B66" s="32"/>
      <c r="G66" s="57"/>
      <c r="H66" s="57"/>
      <c r="I66" s="4"/>
    </row>
    <row r="67" spans="2:9" x14ac:dyDescent="0.3">
      <c r="B67" s="32"/>
      <c r="H67" s="3"/>
    </row>
    <row r="68" spans="2:9" x14ac:dyDescent="0.3">
      <c r="B68" s="32"/>
      <c r="H68" s="3"/>
    </row>
    <row r="69" spans="2:9" x14ac:dyDescent="0.3">
      <c r="B69" s="32"/>
      <c r="H69" s="3"/>
    </row>
    <row r="70" spans="2:9" x14ac:dyDescent="0.3">
      <c r="B70" s="32"/>
      <c r="H70" s="3"/>
    </row>
    <row r="71" spans="2:9" x14ac:dyDescent="0.3">
      <c r="B71" s="32"/>
      <c r="H71" s="3"/>
    </row>
    <row r="72" spans="2:9" x14ac:dyDescent="0.3">
      <c r="B72" s="32"/>
    </row>
    <row r="73" spans="2:9" x14ac:dyDescent="0.3">
      <c r="B73" s="32"/>
    </row>
    <row r="74" spans="2:9" x14ac:dyDescent="0.3">
      <c r="B74" s="32"/>
    </row>
    <row r="75" spans="2:9" x14ac:dyDescent="0.3">
      <c r="B75" s="32"/>
    </row>
    <row r="76" spans="2:9" x14ac:dyDescent="0.3">
      <c r="B76" s="34"/>
    </row>
    <row r="77" spans="2:9" x14ac:dyDescent="0.3">
      <c r="B77" s="35"/>
    </row>
    <row r="78" spans="2:9" x14ac:dyDescent="0.3">
      <c r="B78" s="6"/>
    </row>
    <row r="79" spans="2:9" x14ac:dyDescent="0.3">
      <c r="B79" s="6"/>
    </row>
    <row r="80" spans="2:9" x14ac:dyDescent="0.3">
      <c r="B80" s="6"/>
    </row>
    <row r="81" spans="2:2" x14ac:dyDescent="0.3">
      <c r="B81" s="36"/>
    </row>
  </sheetData>
  <pageMargins left="0.51181102362204722" right="0.31496062992125984" top="0.15748031496062992" bottom="0.15748031496062992" header="0.31496062992125984" footer="0.31496062992125984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сметы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2017-05-11T09:15:45Z</dcterms:modified>
</cp:coreProperties>
</file>