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смета 2017" sheetId="1" r:id="rId1"/>
  </sheets>
  <calcPr calcId="152511"/>
</workbook>
</file>

<file path=xl/calcChain.xml><?xml version="1.0" encoding="utf-8"?>
<calcChain xmlns="http://schemas.openxmlformats.org/spreadsheetml/2006/main">
  <c r="F45" i="1" l="1"/>
  <c r="F18" i="1" l="1"/>
  <c r="F17" i="1"/>
  <c r="F36" i="1"/>
  <c r="F25" i="1"/>
  <c r="F39" i="1"/>
  <c r="F38" i="1"/>
  <c r="F35" i="1"/>
  <c r="F34" i="1"/>
  <c r="F31" i="1"/>
  <c r="F30" i="1"/>
  <c r="F29" i="1"/>
  <c r="F28" i="1"/>
  <c r="F27" i="1"/>
  <c r="E26" i="1"/>
  <c r="C26" i="1"/>
  <c r="C33" i="1" s="1"/>
  <c r="F23" i="1"/>
  <c r="F22" i="1"/>
  <c r="F20" i="1"/>
  <c r="F19" i="1"/>
  <c r="F16" i="1"/>
  <c r="E11" i="1"/>
  <c r="F11" i="1" s="1"/>
  <c r="E10" i="1"/>
  <c r="F10" i="1" s="1"/>
  <c r="E9" i="1"/>
  <c r="F47" i="1" l="1"/>
  <c r="E13" i="1"/>
  <c r="F26" i="1"/>
  <c r="E33" i="1"/>
  <c r="E47" i="1" s="1"/>
  <c r="F9" i="1"/>
  <c r="F13" i="1" s="1"/>
  <c r="F49" i="1" s="1"/>
</calcChain>
</file>

<file path=xl/sharedStrings.xml><?xml version="1.0" encoding="utf-8"?>
<sst xmlns="http://schemas.openxmlformats.org/spreadsheetml/2006/main" count="56" uniqueCount="53">
  <si>
    <t>Утверждено :</t>
  </si>
  <si>
    <t>Общим собранием ТСЖ Солнечный</t>
  </si>
  <si>
    <t>"_____"________________201__г.</t>
  </si>
  <si>
    <t>Протокол № ___от _______________</t>
  </si>
  <si>
    <t>1. ДОХОДЫ</t>
  </si>
  <si>
    <t>Планируемые показатели</t>
  </si>
  <si>
    <t>Наименование</t>
  </si>
  <si>
    <t>Тариф</t>
  </si>
  <si>
    <t>Площадь</t>
  </si>
  <si>
    <t>сумма за месяц</t>
  </si>
  <si>
    <t>Сумма за год</t>
  </si>
  <si>
    <t>Жилые помещения</t>
  </si>
  <si>
    <t>Нежилые помещения</t>
  </si>
  <si>
    <t>Гаражи</t>
  </si>
  <si>
    <t>Провайдеры</t>
  </si>
  <si>
    <t>итого</t>
  </si>
  <si>
    <t>2. РАСХОДЫ</t>
  </si>
  <si>
    <t>сумма в месяц</t>
  </si>
  <si>
    <t>сумма в год</t>
  </si>
  <si>
    <t>Водоканал - Погашение долга</t>
  </si>
  <si>
    <t>ИП Щербаков -вывоз мусора</t>
  </si>
  <si>
    <t>Электросети - электроэнергия ОДН</t>
  </si>
  <si>
    <t>УЖФ - аренда офиса</t>
  </si>
  <si>
    <t>Сбербанк - услуги банка</t>
  </si>
  <si>
    <t>Горгаз - обслуживание сетей</t>
  </si>
  <si>
    <t>Инженерные сети- аварийные вызовы</t>
  </si>
  <si>
    <t>Председатель</t>
  </si>
  <si>
    <t>Управляющий</t>
  </si>
  <si>
    <t>Бухгалтер</t>
  </si>
  <si>
    <t>Дворник</t>
  </si>
  <si>
    <t>Уборщица</t>
  </si>
  <si>
    <t>почтовые расходы</t>
  </si>
  <si>
    <t>канцтовары</t>
  </si>
  <si>
    <t>Текущий ремонт</t>
  </si>
  <si>
    <t>заправка картриджа</t>
  </si>
  <si>
    <t>ВСЕГО</t>
  </si>
  <si>
    <t>электросети - испытания и измерения</t>
  </si>
  <si>
    <t xml:space="preserve">Зарплата </t>
  </si>
  <si>
    <t>Поощрение членов ТСЖ</t>
  </si>
  <si>
    <t>Налоги с ФОТ 20,2%</t>
  </si>
  <si>
    <t>Компенсация за ГСМ, телефон ПРЕДСЕДАТЕЛЬ</t>
  </si>
  <si>
    <t>компенсация за ГСМ, телефон УПРАВЛЯЮЩИЙ</t>
  </si>
  <si>
    <t>компенсация за ГСМ, телеф БУХГАЛТЕР</t>
  </si>
  <si>
    <t>Отправка отчетности в налоговую, фонды, статистику</t>
  </si>
  <si>
    <t>Заправка картриджа</t>
  </si>
  <si>
    <t>изготовление копий ключей</t>
  </si>
  <si>
    <t>Текущие  хозяйственные расходы, в т.ч.</t>
  </si>
  <si>
    <t>ЕРКЦ Расчетно-кассов обсл</t>
  </si>
  <si>
    <t>ЕРКЦ комиссия за расчеты с водоканалом</t>
  </si>
  <si>
    <t>материалы для обслуж и мелк рем</t>
  </si>
  <si>
    <t>Содержание сайта ГИС</t>
  </si>
  <si>
    <t>СМЕТА ДОХОДОВ, РАСХОДОВ  ТСЖ "СОЛНЕЧНЫЙ"</t>
  </si>
  <si>
    <t>2017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</si>
</sst>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9"/>
      <name val="Arial Narrow"/>
      <family val="2"/>
      <charset val="204"/>
    </font>
    <font>
      <b/>
      <sz val="16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9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sz val="8"/>
      <name val="Arial"/>
      <family val="2"/>
    </font>
    <font>
      <sz val="12"/>
      <name val="Arial Narrow"/>
      <family val="2"/>
      <charset val="204"/>
    </font>
    <font>
      <sz val="9"/>
      <color theme="1"/>
      <name val="Arial Narrow"/>
      <family val="2"/>
      <charset val="204"/>
    </font>
    <font>
      <sz val="11"/>
      <name val="Arial Narrow"/>
      <family val="2"/>
      <charset val="204"/>
    </font>
    <font>
      <sz val="9"/>
      <color indexed="21"/>
      <name val="Arial Narrow"/>
      <family val="2"/>
      <charset val="204"/>
    </font>
    <font>
      <b/>
      <sz val="1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7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5" fillId="0" borderId="0" xfId="0" applyFont="1" applyBorder="1"/>
    <xf numFmtId="0" fontId="3" fillId="0" borderId="2" xfId="0" applyFont="1" applyFill="1" applyBorder="1"/>
    <xf numFmtId="0" fontId="3" fillId="0" borderId="3" xfId="0" applyFont="1" applyBorder="1"/>
    <xf numFmtId="0" fontId="3" fillId="0" borderId="3" xfId="0" applyFont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5" xfId="0" applyFont="1" applyBorder="1"/>
    <xf numFmtId="4" fontId="6" fillId="0" borderId="6" xfId="0" applyNumberFormat="1" applyFont="1" applyBorder="1"/>
    <xf numFmtId="0" fontId="6" fillId="0" borderId="7" xfId="0" applyFont="1" applyBorder="1"/>
    <xf numFmtId="4" fontId="3" fillId="0" borderId="0" xfId="0" applyNumberFormat="1" applyFont="1" applyBorder="1"/>
    <xf numFmtId="4" fontId="8" fillId="0" borderId="6" xfId="1" applyNumberFormat="1" applyFont="1" applyBorder="1" applyAlignment="1">
      <alignment horizontal="right" vertical="top" wrapText="1"/>
    </xf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5" fillId="0" borderId="0" xfId="0" applyFont="1" applyBorder="1" applyAlignment="1">
      <alignment wrapText="1"/>
    </xf>
    <xf numFmtId="0" fontId="9" fillId="0" borderId="12" xfId="0" applyFont="1" applyBorder="1" applyAlignment="1">
      <alignment horizontal="center" vertical="top" wrapText="1"/>
    </xf>
    <xf numFmtId="4" fontId="1" fillId="0" borderId="6" xfId="1" applyNumberFormat="1" applyFont="1" applyFill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/>
    </xf>
    <xf numFmtId="0" fontId="3" fillId="0" borderId="6" xfId="0" applyFont="1" applyFill="1" applyBorder="1" applyAlignment="1"/>
    <xf numFmtId="4" fontId="10" fillId="0" borderId="6" xfId="1" applyNumberFormat="1" applyFont="1" applyFill="1" applyBorder="1" applyAlignment="1">
      <alignment horizontal="right" vertical="top" wrapText="1"/>
    </xf>
    <xf numFmtId="4" fontId="3" fillId="0" borderId="6" xfId="0" applyNumberFormat="1" applyFont="1" applyFill="1" applyBorder="1"/>
    <xf numFmtId="0" fontId="3" fillId="0" borderId="6" xfId="0" applyFont="1" applyBorder="1"/>
    <xf numFmtId="4" fontId="3" fillId="0" borderId="0" xfId="0" applyNumberFormat="1" applyFont="1"/>
    <xf numFmtId="4" fontId="3" fillId="0" borderId="6" xfId="0" applyNumberFormat="1" applyFont="1" applyFill="1" applyBorder="1" applyAlignment="1">
      <alignment horizontal="right"/>
    </xf>
    <xf numFmtId="4" fontId="1" fillId="0" borderId="6" xfId="1" applyNumberFormat="1" applyFont="1" applyFill="1" applyBorder="1" applyAlignment="1">
      <alignment horizontal="right" vertical="top" wrapText="1"/>
    </xf>
    <xf numFmtId="4" fontId="11" fillId="2" borderId="13" xfId="1" applyNumberFormat="1" applyFont="1" applyFill="1" applyBorder="1" applyAlignment="1">
      <alignment horizontal="right" vertical="top" wrapText="1"/>
    </xf>
    <xf numFmtId="2" fontId="10" fillId="0" borderId="6" xfId="1" applyNumberFormat="1" applyFont="1" applyFill="1" applyBorder="1" applyAlignment="1">
      <alignment horizontal="right" vertical="top" wrapText="1"/>
    </xf>
    <xf numFmtId="0" fontId="5" fillId="0" borderId="6" xfId="0" applyFont="1" applyFill="1" applyBorder="1" applyAlignment="1"/>
    <xf numFmtId="4" fontId="12" fillId="0" borderId="6" xfId="1" applyNumberFormat="1" applyFont="1" applyFill="1" applyBorder="1" applyAlignment="1">
      <alignment horizontal="right" vertical="top" wrapText="1"/>
    </xf>
    <xf numFmtId="4" fontId="5" fillId="0" borderId="6" xfId="0" applyNumberFormat="1" applyFont="1" applyFill="1" applyBorder="1"/>
    <xf numFmtId="0" fontId="5" fillId="0" borderId="6" xfId="0" applyFont="1" applyBorder="1"/>
    <xf numFmtId="2" fontId="3" fillId="0" borderId="6" xfId="0" applyNumberFormat="1" applyFont="1" applyBorder="1"/>
    <xf numFmtId="4" fontId="1" fillId="0" borderId="6" xfId="1" applyNumberFormat="1" applyFont="1" applyBorder="1" applyAlignment="1">
      <alignment vertical="top" wrapText="1"/>
    </xf>
    <xf numFmtId="4" fontId="3" fillId="0" borderId="6" xfId="0" applyNumberFormat="1" applyFont="1" applyBorder="1"/>
    <xf numFmtId="0" fontId="5" fillId="0" borderId="6" xfId="0" applyFont="1" applyBorder="1" applyAlignment="1"/>
    <xf numFmtId="0" fontId="1" fillId="0" borderId="0" xfId="1" applyNumberFormat="1" applyFont="1" applyBorder="1" applyAlignment="1">
      <alignment horizontal="left" vertical="top" wrapText="1" shrinkToFit="1"/>
    </xf>
    <xf numFmtId="4" fontId="1" fillId="0" borderId="0" xfId="1" applyNumberFormat="1" applyFont="1" applyBorder="1" applyAlignment="1">
      <alignment horizontal="right" vertical="top" wrapText="1"/>
    </xf>
    <xf numFmtId="0" fontId="1" fillId="0" borderId="0" xfId="1" applyNumberFormat="1" applyFont="1" applyFill="1" applyBorder="1" applyAlignment="1">
      <alignment horizontal="left" vertical="top" wrapText="1"/>
    </xf>
    <xf numFmtId="0" fontId="1" fillId="0" borderId="0" xfId="1" applyNumberFormat="1" applyFont="1" applyFill="1" applyBorder="1" applyAlignment="1">
      <alignment horizontal="left" vertical="top" wrapText="1" indent="2"/>
    </xf>
    <xf numFmtId="0" fontId="3" fillId="0" borderId="0" xfId="0" applyFont="1" applyFill="1" applyBorder="1"/>
    <xf numFmtId="4" fontId="3" fillId="0" borderId="9" xfId="0" applyNumberFormat="1" applyFont="1" applyBorder="1"/>
    <xf numFmtId="0" fontId="3" fillId="3" borderId="6" xfId="0" applyFont="1" applyFill="1" applyBorder="1"/>
    <xf numFmtId="4" fontId="10" fillId="3" borderId="6" xfId="1" applyNumberFormat="1" applyFont="1" applyFill="1" applyBorder="1" applyAlignment="1">
      <alignment horizontal="right" vertical="top" wrapText="1"/>
    </xf>
    <xf numFmtId="4" fontId="3" fillId="3" borderId="6" xfId="0" applyNumberFormat="1" applyFont="1" applyFill="1" applyBorder="1"/>
    <xf numFmtId="164" fontId="10" fillId="0" borderId="6" xfId="1" applyNumberFormat="1" applyFont="1" applyFill="1" applyBorder="1" applyAlignment="1">
      <alignment horizontal="right" vertical="top" wrapText="1"/>
    </xf>
    <xf numFmtId="1" fontId="3" fillId="0" borderId="6" xfId="0" applyNumberFormat="1" applyFont="1" applyBorder="1"/>
    <xf numFmtId="0" fontId="3" fillId="0" borderId="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2" fontId="3" fillId="0" borderId="0" xfId="0" applyNumberFormat="1" applyFont="1" applyBorder="1"/>
    <xf numFmtId="0" fontId="12" fillId="0" borderId="0" xfId="0" applyFont="1"/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8"/>
  <sheetViews>
    <sheetView tabSelected="1" workbookViewId="0">
      <selection activeCell="F49" sqref="F49"/>
    </sheetView>
  </sheetViews>
  <sheetFormatPr defaultRowHeight="16.5" x14ac:dyDescent="0.3"/>
  <cols>
    <col min="1" max="1" width="4.28515625" style="3" customWidth="1"/>
    <col min="2" max="2" width="35.7109375" style="3" customWidth="1"/>
    <col min="3" max="4" width="13.28515625" style="3" customWidth="1"/>
    <col min="5" max="5" width="13.7109375" style="3" customWidth="1"/>
    <col min="6" max="6" width="12.140625" style="3" customWidth="1"/>
    <col min="7" max="7" width="4.7109375" style="3" customWidth="1"/>
    <col min="8" max="16384" width="9.140625" style="3"/>
  </cols>
  <sheetData>
    <row r="1" spans="2:9" ht="14.1" customHeight="1" x14ac:dyDescent="0.3">
      <c r="B1" s="1"/>
      <c r="C1" s="2"/>
      <c r="D1" s="2"/>
      <c r="E1" s="2" t="s">
        <v>0</v>
      </c>
      <c r="F1" s="1"/>
      <c r="G1" s="1"/>
    </row>
    <row r="2" spans="2:9" s="4" customFormat="1" ht="14.1" customHeight="1" x14ac:dyDescent="0.3">
      <c r="B2" s="1"/>
      <c r="C2" s="1"/>
      <c r="D2" s="1"/>
      <c r="E2" s="1" t="s">
        <v>1</v>
      </c>
      <c r="F2" s="1"/>
      <c r="G2" s="1"/>
    </row>
    <row r="3" spans="2:9" s="4" customFormat="1" ht="14.1" customHeight="1" x14ac:dyDescent="0.3">
      <c r="B3" s="1"/>
      <c r="C3" s="1"/>
      <c r="D3" s="1"/>
      <c r="E3" s="1" t="s">
        <v>2</v>
      </c>
      <c r="F3" s="1"/>
      <c r="G3" s="1"/>
    </row>
    <row r="4" spans="2:9" s="4" customFormat="1" ht="14.1" customHeight="1" x14ac:dyDescent="0.3">
      <c r="B4" s="1"/>
      <c r="C4" s="1"/>
      <c r="D4" s="1"/>
      <c r="E4" s="1" t="s">
        <v>3</v>
      </c>
      <c r="F4" s="1"/>
      <c r="G4" s="1"/>
    </row>
    <row r="5" spans="2:9" ht="14.1" customHeight="1" x14ac:dyDescent="0.3">
      <c r="B5" s="55" t="s">
        <v>51</v>
      </c>
      <c r="C5" s="1"/>
      <c r="D5" s="55" t="s">
        <v>52</v>
      </c>
      <c r="E5" s="5"/>
      <c r="F5" s="1"/>
      <c r="G5" s="1"/>
    </row>
    <row r="6" spans="2:9" s="4" customFormat="1" ht="14.1" customHeight="1" x14ac:dyDescent="0.3">
      <c r="B6" s="1"/>
      <c r="C6" s="1"/>
      <c r="D6" s="1"/>
      <c r="E6" s="1"/>
      <c r="F6" s="1"/>
      <c r="G6" s="1"/>
    </row>
    <row r="7" spans="2:9" ht="15.95" customHeight="1" thickBot="1" x14ac:dyDescent="0.35">
      <c r="B7" s="6" t="s">
        <v>4</v>
      </c>
      <c r="C7" s="4"/>
      <c r="D7" s="4"/>
      <c r="E7" s="52" t="s">
        <v>5</v>
      </c>
      <c r="F7" s="52"/>
      <c r="G7" s="4"/>
    </row>
    <row r="8" spans="2:9" ht="29.25" customHeight="1" x14ac:dyDescent="0.3">
      <c r="B8" s="7" t="s">
        <v>6</v>
      </c>
      <c r="C8" s="8" t="s">
        <v>7</v>
      </c>
      <c r="D8" s="8" t="s">
        <v>8</v>
      </c>
      <c r="E8" s="9" t="s">
        <v>9</v>
      </c>
      <c r="F8" s="10" t="s">
        <v>10</v>
      </c>
      <c r="G8" s="11"/>
      <c r="H8" s="4"/>
      <c r="I8" s="4"/>
    </row>
    <row r="9" spans="2:9" ht="23.25" customHeight="1" x14ac:dyDescent="0.3">
      <c r="B9" s="12" t="s">
        <v>11</v>
      </c>
      <c r="C9" s="13">
        <v>15</v>
      </c>
      <c r="D9" s="13">
        <v>7058.5</v>
      </c>
      <c r="E9" s="13">
        <f>SUM(C9*D9)</f>
        <v>105877.5</v>
      </c>
      <c r="F9" s="14">
        <f>SUM(E9*12)</f>
        <v>1270530</v>
      </c>
      <c r="G9" s="4"/>
      <c r="H9" s="15"/>
      <c r="I9" s="4"/>
    </row>
    <row r="10" spans="2:9" ht="15.95" customHeight="1" x14ac:dyDescent="0.3">
      <c r="B10" s="12" t="s">
        <v>12</v>
      </c>
      <c r="C10" s="16">
        <v>20</v>
      </c>
      <c r="D10" s="16">
        <v>902.4</v>
      </c>
      <c r="E10" s="16">
        <f t="shared" ref="E10:E11" si="0">SUM(C10*D10)</f>
        <v>18048</v>
      </c>
      <c r="F10" s="14">
        <f>SUM(E10*12)</f>
        <v>216576</v>
      </c>
      <c r="G10" s="4"/>
      <c r="H10" s="4"/>
      <c r="I10" s="4"/>
    </row>
    <row r="11" spans="2:9" ht="15.95" customHeight="1" x14ac:dyDescent="0.3">
      <c r="B11" s="12" t="s">
        <v>13</v>
      </c>
      <c r="C11" s="16">
        <v>15</v>
      </c>
      <c r="D11" s="16">
        <v>561.70000000000005</v>
      </c>
      <c r="E11" s="16">
        <f t="shared" si="0"/>
        <v>8425.5</v>
      </c>
      <c r="F11" s="14">
        <f>SUM(E11*12)</f>
        <v>101106</v>
      </c>
      <c r="G11" s="4"/>
      <c r="H11" s="4"/>
      <c r="I11" s="4"/>
    </row>
    <row r="12" spans="2:9" ht="15.95" customHeight="1" x14ac:dyDescent="0.3">
      <c r="B12" s="12" t="s">
        <v>14</v>
      </c>
      <c r="C12" s="16">
        <v>900</v>
      </c>
      <c r="D12" s="16"/>
      <c r="E12" s="16">
        <v>900</v>
      </c>
      <c r="F12" s="14">
        <v>10800</v>
      </c>
      <c r="G12" s="4"/>
      <c r="H12" s="4"/>
      <c r="I12" s="4"/>
    </row>
    <row r="13" spans="2:9" ht="15.95" customHeight="1" thickBot="1" x14ac:dyDescent="0.35">
      <c r="B13" s="17" t="s">
        <v>15</v>
      </c>
      <c r="C13" s="18"/>
      <c r="D13" s="18"/>
      <c r="E13" s="46">
        <f>SUM(E9:E12)</f>
        <v>133251</v>
      </c>
      <c r="F13" s="19">
        <f>SUM(F9:F12)</f>
        <v>1599012</v>
      </c>
      <c r="G13" s="4"/>
      <c r="H13" s="4"/>
      <c r="I13" s="4"/>
    </row>
    <row r="14" spans="2:9" ht="15.95" customHeight="1" thickBot="1" x14ac:dyDescent="0.35">
      <c r="B14" s="20" t="s">
        <v>16</v>
      </c>
      <c r="C14" s="4"/>
      <c r="D14" s="4"/>
      <c r="E14" s="53" t="s">
        <v>5</v>
      </c>
      <c r="F14" s="53"/>
    </row>
    <row r="15" spans="2:9" ht="15.95" customHeight="1" x14ac:dyDescent="0.3">
      <c r="B15" s="21" t="s">
        <v>6</v>
      </c>
      <c r="C15" s="22" t="s">
        <v>7</v>
      </c>
      <c r="D15" s="22"/>
      <c r="E15" s="22" t="s">
        <v>17</v>
      </c>
      <c r="F15" s="23" t="s">
        <v>18</v>
      </c>
    </row>
    <row r="16" spans="2:9" ht="15.95" customHeight="1" x14ac:dyDescent="0.3">
      <c r="B16" s="33" t="s">
        <v>19</v>
      </c>
      <c r="C16" s="25">
        <v>5000</v>
      </c>
      <c r="D16" s="25"/>
      <c r="E16" s="26">
        <v>5000</v>
      </c>
      <c r="F16" s="27">
        <f>SUM(E16*12)</f>
        <v>60000</v>
      </c>
      <c r="G16" s="28"/>
    </row>
    <row r="17" spans="2:7" ht="15.95" customHeight="1" x14ac:dyDescent="0.3">
      <c r="B17" s="33" t="s">
        <v>47</v>
      </c>
      <c r="C17" s="50">
        <v>4.8000000000000001E-2</v>
      </c>
      <c r="D17" s="25"/>
      <c r="E17" s="26">
        <v>5500</v>
      </c>
      <c r="F17" s="27">
        <f>SUM(E17*12)</f>
        <v>66000</v>
      </c>
      <c r="G17" s="28"/>
    </row>
    <row r="18" spans="2:7" ht="15.95" customHeight="1" x14ac:dyDescent="0.3">
      <c r="B18" s="33" t="s">
        <v>48</v>
      </c>
      <c r="C18" s="50">
        <v>2.5000000000000001E-2</v>
      </c>
      <c r="D18" s="25"/>
      <c r="E18" s="26">
        <v>1500</v>
      </c>
      <c r="F18" s="27">
        <f>SUM(E18*12)</f>
        <v>18000</v>
      </c>
      <c r="G18" s="28"/>
    </row>
    <row r="19" spans="2:7" ht="15.95" customHeight="1" x14ac:dyDescent="0.3">
      <c r="B19" s="33" t="s">
        <v>20</v>
      </c>
      <c r="C19" s="25">
        <v>3168</v>
      </c>
      <c r="D19" s="25"/>
      <c r="E19" s="29">
        <v>3168</v>
      </c>
      <c r="F19" s="27">
        <f>SUM(E19*12)</f>
        <v>38016</v>
      </c>
    </row>
    <row r="20" spans="2:7" ht="15.95" customHeight="1" x14ac:dyDescent="0.3">
      <c r="B20" s="33" t="s">
        <v>21</v>
      </c>
      <c r="C20" s="25">
        <v>3.88</v>
      </c>
      <c r="D20" s="25"/>
      <c r="E20" s="29">
        <v>4000</v>
      </c>
      <c r="F20" s="27">
        <f>SUM(E20*12)</f>
        <v>48000</v>
      </c>
    </row>
    <row r="21" spans="2:7" ht="15.95" customHeight="1" x14ac:dyDescent="0.3">
      <c r="B21" s="33" t="s">
        <v>36</v>
      </c>
      <c r="C21" s="25">
        <v>8000</v>
      </c>
      <c r="D21" s="25"/>
      <c r="E21" s="29"/>
      <c r="F21" s="27">
        <v>8000</v>
      </c>
    </row>
    <row r="22" spans="2:7" ht="15.95" customHeight="1" x14ac:dyDescent="0.3">
      <c r="B22" s="33" t="s">
        <v>22</v>
      </c>
      <c r="C22" s="25">
        <v>2090</v>
      </c>
      <c r="D22" s="25"/>
      <c r="E22" s="30">
        <v>2090</v>
      </c>
      <c r="F22" s="27">
        <f>SUM(E22*12)</f>
        <v>25080</v>
      </c>
    </row>
    <row r="23" spans="2:7" x14ac:dyDescent="0.3">
      <c r="B23" s="33" t="s">
        <v>23</v>
      </c>
      <c r="C23" s="25">
        <v>1400</v>
      </c>
      <c r="D23" s="25"/>
      <c r="E23" s="30">
        <v>3100</v>
      </c>
      <c r="F23" s="27">
        <f>SUM(E23*12)</f>
        <v>37200</v>
      </c>
      <c r="G23" s="28"/>
    </row>
    <row r="24" spans="2:7" x14ac:dyDescent="0.3">
      <c r="B24" s="33" t="s">
        <v>24</v>
      </c>
      <c r="C24" s="25"/>
      <c r="D24" s="25"/>
      <c r="E24" s="30"/>
      <c r="F24" s="27">
        <v>1600</v>
      </c>
      <c r="G24" s="31"/>
    </row>
    <row r="25" spans="2:7" s="4" customFormat="1" x14ac:dyDescent="0.3">
      <c r="B25" s="33" t="s">
        <v>25</v>
      </c>
      <c r="C25" s="32"/>
      <c r="D25" s="32"/>
      <c r="E25" s="30">
        <v>300</v>
      </c>
      <c r="F25" s="27">
        <f>SUM(E25*12)</f>
        <v>3600</v>
      </c>
      <c r="G25" s="28"/>
    </row>
    <row r="26" spans="2:7" s="4" customFormat="1" x14ac:dyDescent="0.3">
      <c r="B26" s="33" t="s">
        <v>37</v>
      </c>
      <c r="C26" s="34">
        <f>SUM(C27:C31)</f>
        <v>47145</v>
      </c>
      <c r="D26" s="34"/>
      <c r="E26" s="35">
        <f>SUM(E27:E31)</f>
        <v>47145</v>
      </c>
      <c r="F26" s="36">
        <f>SUM(F27:F32)</f>
        <v>570460</v>
      </c>
      <c r="G26" s="3"/>
    </row>
    <row r="27" spans="2:7" s="4" customFormat="1" x14ac:dyDescent="0.3">
      <c r="B27" s="24" t="s">
        <v>26</v>
      </c>
      <c r="C27" s="25">
        <v>4030</v>
      </c>
      <c r="D27" s="25"/>
      <c r="E27" s="26">
        <v>4030</v>
      </c>
      <c r="F27" s="27">
        <f>SUM(E27*12)</f>
        <v>48360</v>
      </c>
      <c r="G27" s="3"/>
    </row>
    <row r="28" spans="2:7" s="4" customFormat="1" x14ac:dyDescent="0.3">
      <c r="B28" s="24" t="s">
        <v>27</v>
      </c>
      <c r="C28" s="25">
        <v>16615</v>
      </c>
      <c r="D28" s="25"/>
      <c r="E28" s="26">
        <v>16615</v>
      </c>
      <c r="F28" s="27">
        <f t="shared" ref="F28:F36" si="1">SUM(E28*12)</f>
        <v>199380</v>
      </c>
      <c r="G28" s="3"/>
    </row>
    <row r="29" spans="2:7" s="4" customFormat="1" x14ac:dyDescent="0.3">
      <c r="B29" s="24" t="s">
        <v>28</v>
      </c>
      <c r="C29" s="25">
        <v>9550</v>
      </c>
      <c r="D29" s="25"/>
      <c r="E29" s="26">
        <v>9550</v>
      </c>
      <c r="F29" s="27">
        <f t="shared" si="1"/>
        <v>114600</v>
      </c>
      <c r="G29" s="3"/>
    </row>
    <row r="30" spans="2:7" s="4" customFormat="1" x14ac:dyDescent="0.3">
      <c r="B30" s="24" t="s">
        <v>29</v>
      </c>
      <c r="C30" s="25">
        <v>8900</v>
      </c>
      <c r="D30" s="25"/>
      <c r="E30" s="26">
        <v>8900</v>
      </c>
      <c r="F30" s="27">
        <f t="shared" si="1"/>
        <v>106800</v>
      </c>
      <c r="G30" s="3"/>
    </row>
    <row r="31" spans="2:7" s="4" customFormat="1" x14ac:dyDescent="0.3">
      <c r="B31" s="24" t="s">
        <v>30</v>
      </c>
      <c r="C31" s="25">
        <v>8050</v>
      </c>
      <c r="D31" s="25"/>
      <c r="E31" s="26">
        <v>8050</v>
      </c>
      <c r="F31" s="27">
        <f t="shared" si="1"/>
        <v>96600</v>
      </c>
      <c r="G31" s="3"/>
    </row>
    <row r="32" spans="2:7" s="4" customFormat="1" x14ac:dyDescent="0.3">
      <c r="B32" s="24" t="s">
        <v>38</v>
      </c>
      <c r="C32" s="25">
        <v>4720</v>
      </c>
      <c r="D32" s="25"/>
      <c r="E32" s="26"/>
      <c r="F32" s="51">
        <v>4720</v>
      </c>
      <c r="G32" s="3"/>
    </row>
    <row r="33" spans="2:7" s="4" customFormat="1" x14ac:dyDescent="0.3">
      <c r="B33" s="33" t="s">
        <v>39</v>
      </c>
      <c r="C33" s="34">
        <f>SUM(C26*0.202)</f>
        <v>9523.2900000000009</v>
      </c>
      <c r="D33" s="34"/>
      <c r="E33" s="35">
        <f>SUM(C33)</f>
        <v>9523.2900000000009</v>
      </c>
      <c r="F33" s="36">
        <v>115232.92</v>
      </c>
      <c r="G33" s="3"/>
    </row>
    <row r="34" spans="2:7" s="4" customFormat="1" x14ac:dyDescent="0.3">
      <c r="B34" s="33" t="s">
        <v>40</v>
      </c>
      <c r="C34" s="25">
        <v>1500</v>
      </c>
      <c r="D34" s="25"/>
      <c r="E34" s="26">
        <v>1500</v>
      </c>
      <c r="F34" s="37">
        <f t="shared" si="1"/>
        <v>18000</v>
      </c>
      <c r="G34" s="3"/>
    </row>
    <row r="35" spans="2:7" x14ac:dyDescent="0.3">
      <c r="B35" s="33" t="s">
        <v>41</v>
      </c>
      <c r="C35" s="25">
        <v>1500</v>
      </c>
      <c r="D35" s="25"/>
      <c r="E35" s="26">
        <v>1500</v>
      </c>
      <c r="F35" s="38">
        <f t="shared" si="1"/>
        <v>18000</v>
      </c>
    </row>
    <row r="36" spans="2:7" x14ac:dyDescent="0.3">
      <c r="B36" s="33" t="s">
        <v>42</v>
      </c>
      <c r="C36" s="25">
        <v>1300</v>
      </c>
      <c r="D36" s="25"/>
      <c r="E36" s="26">
        <v>1300</v>
      </c>
      <c r="F36" s="38">
        <f t="shared" si="1"/>
        <v>15600</v>
      </c>
    </row>
    <row r="37" spans="2:7" x14ac:dyDescent="0.3">
      <c r="B37" s="33" t="s">
        <v>43</v>
      </c>
      <c r="C37" s="25"/>
      <c r="D37" s="25"/>
      <c r="E37" s="26"/>
      <c r="F37" s="27">
        <v>3300</v>
      </c>
    </row>
    <row r="38" spans="2:7" x14ac:dyDescent="0.3">
      <c r="B38" s="33" t="s">
        <v>32</v>
      </c>
      <c r="C38" s="25"/>
      <c r="D38" s="25"/>
      <c r="E38" s="26">
        <v>500</v>
      </c>
      <c r="F38" s="27">
        <f>SUM(E38*12)</f>
        <v>6000</v>
      </c>
    </row>
    <row r="39" spans="2:7" x14ac:dyDescent="0.3">
      <c r="B39" s="33" t="s">
        <v>46</v>
      </c>
      <c r="C39" s="25">
        <v>3000</v>
      </c>
      <c r="D39" s="25"/>
      <c r="E39" s="26">
        <v>3100</v>
      </c>
      <c r="F39" s="27">
        <f>SUM(E39*12)</f>
        <v>37200</v>
      </c>
    </row>
    <row r="40" spans="2:7" x14ac:dyDescent="0.3">
      <c r="B40" s="24" t="s">
        <v>44</v>
      </c>
      <c r="C40" s="39"/>
      <c r="D40" s="39"/>
      <c r="E40" s="26"/>
      <c r="F40" s="27"/>
    </row>
    <row r="41" spans="2:7" x14ac:dyDescent="0.3">
      <c r="B41" s="24" t="s">
        <v>45</v>
      </c>
      <c r="C41" s="39"/>
      <c r="D41" s="39"/>
      <c r="E41" s="26"/>
      <c r="F41" s="27"/>
    </row>
    <row r="42" spans="2:7" x14ac:dyDescent="0.3">
      <c r="B42" s="24" t="s">
        <v>49</v>
      </c>
      <c r="C42" s="39"/>
      <c r="D42" s="39"/>
      <c r="E42" s="26"/>
      <c r="F42" s="27"/>
    </row>
    <row r="43" spans="2:7" x14ac:dyDescent="0.3">
      <c r="B43" s="24" t="s">
        <v>34</v>
      </c>
      <c r="C43" s="39"/>
      <c r="D43" s="39"/>
      <c r="E43" s="26"/>
      <c r="F43" s="27"/>
    </row>
    <row r="44" spans="2:7" x14ac:dyDescent="0.3">
      <c r="B44" s="24" t="s">
        <v>31</v>
      </c>
      <c r="C44" s="39"/>
      <c r="D44" s="39"/>
      <c r="E44" s="26"/>
      <c r="F44" s="27"/>
    </row>
    <row r="45" spans="2:7" x14ac:dyDescent="0.3">
      <c r="B45" s="33" t="s">
        <v>50</v>
      </c>
      <c r="C45" s="48"/>
      <c r="D45" s="48"/>
      <c r="E45" s="49"/>
      <c r="F45" s="47">
        <f>SUM(E45*12)</f>
        <v>0</v>
      </c>
    </row>
    <row r="46" spans="2:7" x14ac:dyDescent="0.3">
      <c r="B46" s="33" t="s">
        <v>33</v>
      </c>
      <c r="C46" s="48"/>
      <c r="D46" s="48"/>
      <c r="E46" s="49"/>
      <c r="F46" s="47"/>
    </row>
    <row r="47" spans="2:7" x14ac:dyDescent="0.3">
      <c r="B47" s="40" t="s">
        <v>35</v>
      </c>
      <c r="C47" s="39"/>
      <c r="D47" s="39"/>
      <c r="E47" s="39">
        <f>SUM(E16+E17+E18+E19+E20+E22+E23+E25+E26+E33+E34+E35+E36+E38+E39)</f>
        <v>89226.290000000008</v>
      </c>
      <c r="F47" s="37">
        <f>SUM(F16+F17+F18+F19+F20+F21+F22+F23+F24+F25+F26+F33+F34+F35+F36+F37+F38+F39)</f>
        <v>1089288.92</v>
      </c>
    </row>
    <row r="48" spans="2:7" x14ac:dyDescent="0.3">
      <c r="B48" s="41"/>
      <c r="C48" s="15"/>
      <c r="D48" s="15"/>
      <c r="E48" s="15"/>
      <c r="F48" s="4"/>
      <c r="G48" s="4"/>
    </row>
    <row r="49" spans="2:7" x14ac:dyDescent="0.3">
      <c r="B49" s="41"/>
      <c r="C49" s="42"/>
      <c r="D49" s="42"/>
      <c r="E49" s="4"/>
      <c r="F49" s="54">
        <f>SUM(F13-F47)</f>
        <v>509723.08000000007</v>
      </c>
      <c r="G49" s="4"/>
    </row>
    <row r="50" spans="2:7" x14ac:dyDescent="0.3">
      <c r="B50" s="41"/>
      <c r="C50" s="42"/>
      <c r="D50" s="42"/>
      <c r="E50" s="4"/>
      <c r="F50" s="4"/>
      <c r="G50" s="4"/>
    </row>
    <row r="51" spans="2:7" x14ac:dyDescent="0.3">
      <c r="B51" s="41"/>
    </row>
    <row r="52" spans="2:7" x14ac:dyDescent="0.3">
      <c r="B52" s="41"/>
    </row>
    <row r="53" spans="2:7" x14ac:dyDescent="0.3">
      <c r="B53" s="41"/>
    </row>
    <row r="54" spans="2:7" x14ac:dyDescent="0.3">
      <c r="B54" s="41"/>
    </row>
    <row r="55" spans="2:7" x14ac:dyDescent="0.3">
      <c r="B55" s="41"/>
    </row>
    <row r="56" spans="2:7" x14ac:dyDescent="0.3">
      <c r="B56" s="41"/>
    </row>
    <row r="57" spans="2:7" x14ac:dyDescent="0.3">
      <c r="B57" s="41"/>
    </row>
    <row r="58" spans="2:7" x14ac:dyDescent="0.3">
      <c r="B58" s="41"/>
    </row>
    <row r="59" spans="2:7" x14ac:dyDescent="0.3">
      <c r="B59" s="41"/>
    </row>
    <row r="60" spans="2:7" x14ac:dyDescent="0.3">
      <c r="B60" s="41"/>
    </row>
    <row r="61" spans="2:7" x14ac:dyDescent="0.3">
      <c r="B61" s="41"/>
    </row>
    <row r="62" spans="2:7" x14ac:dyDescent="0.3">
      <c r="B62" s="41"/>
    </row>
    <row r="63" spans="2:7" x14ac:dyDescent="0.3">
      <c r="B63" s="43"/>
    </row>
    <row r="64" spans="2:7" x14ac:dyDescent="0.3">
      <c r="B64" s="44"/>
    </row>
    <row r="65" spans="2:2" x14ac:dyDescent="0.3">
      <c r="B65" s="4"/>
    </row>
    <row r="66" spans="2:2" x14ac:dyDescent="0.3">
      <c r="B66" s="4"/>
    </row>
    <row r="67" spans="2:2" x14ac:dyDescent="0.3">
      <c r="B67" s="4"/>
    </row>
    <row r="68" spans="2:2" x14ac:dyDescent="0.3">
      <c r="B68" s="45"/>
    </row>
  </sheetData>
  <mergeCells count="2">
    <mergeCell ref="E7:F7"/>
    <mergeCell ref="E14:F14"/>
  </mergeCells>
  <pageMargins left="0.31496062992125984" right="0.11811023622047245" top="0.15748031496062992" bottom="0.15748031496062992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смета 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2017-05-10T11:56:52Z</dcterms:modified>
</cp:coreProperties>
</file>