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user\Desktop\ДЛЯ САЙТА по приказу 63 от 09.03.2022\2021\"/>
    </mc:Choice>
  </mc:AlternateContent>
  <xr:revisionPtr revIDLastSave="0" documentId="13_ncr:1_{2A9B5BB2-DB9D-4F69-AB73-3707A6D5C693}" xr6:coauthVersionLast="37" xr6:coauthVersionMax="37" xr10:uidLastSave="{00000000-0000-0000-0000-000000000000}"/>
  <bookViews>
    <workbookView xWindow="0" yWindow="90" windowWidth="22980" windowHeight="11580" activeTab="1" xr2:uid="{00000000-000D-0000-FFFF-FFFF00000000}"/>
  </bookViews>
  <sheets>
    <sheet name="свод проект" sheetId="1" r:id="rId1"/>
    <sheet name="утвержд бюджет" sheetId="8" r:id="rId2"/>
  </sheets>
  <definedNames>
    <definedName name="_xlnm._FilterDatabase" localSheetId="0" hidden="1">'свод проект'!$A$7:$K$55</definedName>
    <definedName name="_xlnm._FilterDatabase" localSheetId="1" hidden="1">'утвержд бюджет'!$A$9:$K$57</definedName>
  </definedNames>
  <calcPr calcId="179021"/>
</workbook>
</file>

<file path=xl/calcChain.xml><?xml version="1.0" encoding="utf-8"?>
<calcChain xmlns="http://schemas.openxmlformats.org/spreadsheetml/2006/main">
  <c r="K29" i="8" l="1"/>
  <c r="J29" i="8"/>
  <c r="I29" i="8"/>
  <c r="H29" i="8"/>
  <c r="E28" i="8"/>
  <c r="H28" i="8" s="1"/>
  <c r="F28" i="8"/>
  <c r="F27" i="8" s="1"/>
  <c r="J56" i="8"/>
  <c r="H56" i="8"/>
  <c r="K54" i="8"/>
  <c r="J54" i="8"/>
  <c r="I54" i="8"/>
  <c r="H54" i="8"/>
  <c r="G53" i="8"/>
  <c r="F53" i="8"/>
  <c r="E53" i="8"/>
  <c r="K53" i="8" s="1"/>
  <c r="D53" i="8"/>
  <c r="C53" i="8"/>
  <c r="K52" i="8"/>
  <c r="J52" i="8"/>
  <c r="I52" i="8"/>
  <c r="H52" i="8"/>
  <c r="K51" i="8"/>
  <c r="J51" i="8"/>
  <c r="I51" i="8"/>
  <c r="H51" i="8"/>
  <c r="K50" i="8"/>
  <c r="J50" i="8"/>
  <c r="I50" i="8"/>
  <c r="H50" i="8"/>
  <c r="K49" i="8"/>
  <c r="J49" i="8"/>
  <c r="I49" i="8"/>
  <c r="H49" i="8"/>
  <c r="G48" i="8"/>
  <c r="F48" i="8"/>
  <c r="E48" i="8"/>
  <c r="D48" i="8"/>
  <c r="J48" i="8" s="1"/>
  <c r="C48" i="8"/>
  <c r="K47" i="8"/>
  <c r="J47" i="8"/>
  <c r="I47" i="8"/>
  <c r="H47" i="8"/>
  <c r="K46" i="8"/>
  <c r="J46" i="8"/>
  <c r="I46" i="8"/>
  <c r="H46" i="8"/>
  <c r="K45" i="8"/>
  <c r="J45" i="8"/>
  <c r="I45" i="8"/>
  <c r="H45" i="8"/>
  <c r="G44" i="8"/>
  <c r="F44" i="8"/>
  <c r="E44" i="8"/>
  <c r="D44" i="8"/>
  <c r="C44" i="8"/>
  <c r="K43" i="8"/>
  <c r="J43" i="8"/>
  <c r="I43" i="8"/>
  <c r="H43" i="8"/>
  <c r="K42" i="8"/>
  <c r="J42" i="8"/>
  <c r="I42" i="8"/>
  <c r="H42" i="8"/>
  <c r="G41" i="8"/>
  <c r="F41" i="8"/>
  <c r="E41" i="8"/>
  <c r="H41" i="8" s="1"/>
  <c r="D41" i="8"/>
  <c r="C41" i="8"/>
  <c r="K40" i="8"/>
  <c r="J40" i="8"/>
  <c r="I40" i="8"/>
  <c r="H40" i="8"/>
  <c r="K39" i="8"/>
  <c r="J39" i="8"/>
  <c r="I39" i="8"/>
  <c r="H39" i="8"/>
  <c r="K38" i="8"/>
  <c r="J38" i="8"/>
  <c r="I38" i="8"/>
  <c r="H38" i="8"/>
  <c r="K37" i="8"/>
  <c r="J37" i="8"/>
  <c r="I37" i="8"/>
  <c r="H37" i="8"/>
  <c r="K36" i="8"/>
  <c r="J36" i="8"/>
  <c r="I36" i="8"/>
  <c r="H36" i="8"/>
  <c r="G35" i="8"/>
  <c r="F35" i="8"/>
  <c r="E35" i="8"/>
  <c r="D35" i="8"/>
  <c r="C35" i="8"/>
  <c r="K34" i="8"/>
  <c r="J34" i="8"/>
  <c r="H34" i="8"/>
  <c r="K33" i="8"/>
  <c r="J33" i="8"/>
  <c r="H33" i="8"/>
  <c r="G32" i="8"/>
  <c r="F32" i="8"/>
  <c r="E32" i="8"/>
  <c r="D32" i="8"/>
  <c r="C32" i="8"/>
  <c r="K31" i="8"/>
  <c r="J31" i="8"/>
  <c r="I31" i="8"/>
  <c r="H31" i="8"/>
  <c r="K30" i="8"/>
  <c r="J30" i="8"/>
  <c r="I30" i="8"/>
  <c r="H30" i="8"/>
  <c r="G27" i="8"/>
  <c r="D27" i="8"/>
  <c r="C27" i="8"/>
  <c r="K26" i="8"/>
  <c r="J26" i="8"/>
  <c r="I26" i="8"/>
  <c r="H26" i="8"/>
  <c r="K25" i="8"/>
  <c r="J25" i="8"/>
  <c r="I25" i="8"/>
  <c r="H25" i="8"/>
  <c r="K24" i="8"/>
  <c r="J24" i="8"/>
  <c r="I24" i="8"/>
  <c r="H24" i="8"/>
  <c r="K23" i="8"/>
  <c r="J23" i="8"/>
  <c r="I23" i="8"/>
  <c r="H23" i="8"/>
  <c r="K22" i="8"/>
  <c r="J22" i="8"/>
  <c r="I22" i="8"/>
  <c r="H22" i="8"/>
  <c r="G21" i="8"/>
  <c r="F21" i="8"/>
  <c r="E21" i="8"/>
  <c r="D21" i="8"/>
  <c r="C21" i="8"/>
  <c r="K20" i="8"/>
  <c r="J20" i="8"/>
  <c r="I20" i="8"/>
  <c r="H20" i="8"/>
  <c r="G19" i="8"/>
  <c r="F19" i="8"/>
  <c r="E19" i="8"/>
  <c r="D19" i="8"/>
  <c r="C19" i="8"/>
  <c r="K18" i="8"/>
  <c r="J18" i="8"/>
  <c r="I18" i="8"/>
  <c r="H18" i="8"/>
  <c r="K17" i="8"/>
  <c r="J17" i="8"/>
  <c r="H17" i="8"/>
  <c r="K16" i="8"/>
  <c r="J16" i="8"/>
  <c r="H16" i="8"/>
  <c r="K15" i="8"/>
  <c r="J15" i="8"/>
  <c r="I15" i="8"/>
  <c r="H15" i="8"/>
  <c r="K14" i="8"/>
  <c r="J14" i="8"/>
  <c r="H14" i="8"/>
  <c r="K13" i="8"/>
  <c r="J13" i="8"/>
  <c r="I13" i="8"/>
  <c r="H13" i="8"/>
  <c r="K12" i="8"/>
  <c r="J12" i="8"/>
  <c r="I12" i="8"/>
  <c r="H12" i="8"/>
  <c r="K11" i="8"/>
  <c r="J11" i="8"/>
  <c r="I11" i="8"/>
  <c r="H11" i="8"/>
  <c r="G10" i="8"/>
  <c r="F10" i="8"/>
  <c r="E10" i="8"/>
  <c r="D10" i="8"/>
  <c r="C10" i="8"/>
  <c r="K9" i="1"/>
  <c r="K10" i="1"/>
  <c r="K11" i="1"/>
  <c r="K12" i="1"/>
  <c r="K13" i="1"/>
  <c r="K14" i="1"/>
  <c r="K15" i="1"/>
  <c r="K16" i="1"/>
  <c r="K18" i="1"/>
  <c r="K20" i="1"/>
  <c r="K21" i="1"/>
  <c r="K22" i="1"/>
  <c r="K23" i="1"/>
  <c r="K24" i="1"/>
  <c r="K26" i="1"/>
  <c r="K27" i="1"/>
  <c r="K28" i="1"/>
  <c r="K29" i="1"/>
  <c r="K31" i="1"/>
  <c r="K32" i="1"/>
  <c r="K34" i="1"/>
  <c r="K35" i="1"/>
  <c r="K36" i="1"/>
  <c r="K37" i="1"/>
  <c r="K38" i="1"/>
  <c r="K40" i="1"/>
  <c r="K41" i="1"/>
  <c r="K43" i="1"/>
  <c r="K44" i="1"/>
  <c r="K45" i="1"/>
  <c r="K47" i="1"/>
  <c r="K48" i="1"/>
  <c r="K49" i="1"/>
  <c r="K50" i="1"/>
  <c r="K52" i="1"/>
  <c r="J9" i="1"/>
  <c r="J10" i="1"/>
  <c r="J11" i="1"/>
  <c r="J12" i="1"/>
  <c r="J13" i="1"/>
  <c r="J14" i="1"/>
  <c r="J15" i="1"/>
  <c r="J16" i="1"/>
  <c r="J18" i="1"/>
  <c r="J20" i="1"/>
  <c r="J21" i="1"/>
  <c r="J22" i="1"/>
  <c r="J23" i="1"/>
  <c r="J24" i="1"/>
  <c r="J26" i="1"/>
  <c r="J27" i="1"/>
  <c r="J28" i="1"/>
  <c r="J29" i="1"/>
  <c r="J31" i="1"/>
  <c r="J32" i="1"/>
  <c r="J34" i="1"/>
  <c r="J35" i="1"/>
  <c r="J36" i="1"/>
  <c r="J37" i="1"/>
  <c r="J38" i="1"/>
  <c r="J40" i="1"/>
  <c r="J41" i="1"/>
  <c r="J43" i="1"/>
  <c r="J44" i="1"/>
  <c r="J45" i="1"/>
  <c r="J47" i="1"/>
  <c r="J48" i="1"/>
  <c r="J49" i="1"/>
  <c r="J50" i="1"/>
  <c r="J52" i="1"/>
  <c r="J54" i="1"/>
  <c r="I9" i="1"/>
  <c r="I10" i="1"/>
  <c r="I11" i="1"/>
  <c r="I13" i="1"/>
  <c r="I16" i="1"/>
  <c r="I18" i="1"/>
  <c r="I20" i="1"/>
  <c r="I21" i="1"/>
  <c r="I22" i="1"/>
  <c r="I23" i="1"/>
  <c r="I24" i="1"/>
  <c r="I26" i="1"/>
  <c r="I27" i="1"/>
  <c r="I28" i="1"/>
  <c r="I29" i="1"/>
  <c r="I34" i="1"/>
  <c r="I35" i="1"/>
  <c r="I36" i="1"/>
  <c r="I37" i="1"/>
  <c r="I38" i="1"/>
  <c r="I40" i="1"/>
  <c r="I41" i="1"/>
  <c r="I43" i="1"/>
  <c r="I44" i="1"/>
  <c r="I45" i="1"/>
  <c r="I47" i="1"/>
  <c r="I48" i="1"/>
  <c r="I49" i="1"/>
  <c r="I50" i="1"/>
  <c r="I52" i="1"/>
  <c r="H9" i="1"/>
  <c r="H10" i="1"/>
  <c r="H11" i="1"/>
  <c r="H12" i="1"/>
  <c r="H13" i="1"/>
  <c r="H14" i="1"/>
  <c r="H15" i="1"/>
  <c r="H16" i="1"/>
  <c r="H18" i="1"/>
  <c r="H20" i="1"/>
  <c r="H21" i="1"/>
  <c r="H22" i="1"/>
  <c r="H23" i="1"/>
  <c r="H24" i="1"/>
  <c r="H26" i="1"/>
  <c r="H27" i="1"/>
  <c r="H28" i="1"/>
  <c r="H29" i="1"/>
  <c r="H31" i="1"/>
  <c r="H32" i="1"/>
  <c r="H34" i="1"/>
  <c r="H35" i="1"/>
  <c r="H36" i="1"/>
  <c r="H37" i="1"/>
  <c r="H38" i="1"/>
  <c r="H40" i="1"/>
  <c r="H41" i="1"/>
  <c r="H43" i="1"/>
  <c r="H44" i="1"/>
  <c r="H45" i="1"/>
  <c r="H47" i="1"/>
  <c r="H48" i="1"/>
  <c r="H49" i="1"/>
  <c r="H50" i="1"/>
  <c r="H52" i="1"/>
  <c r="H54" i="1"/>
  <c r="D30" i="1"/>
  <c r="E30" i="1"/>
  <c r="F30" i="1"/>
  <c r="G30" i="1"/>
  <c r="C30" i="1"/>
  <c r="G55" i="8" l="1"/>
  <c r="G57" i="8" s="1"/>
  <c r="J28" i="8"/>
  <c r="J44" i="8"/>
  <c r="C55" i="8"/>
  <c r="C57" i="8" s="1"/>
  <c r="K28" i="8"/>
  <c r="E27" i="8"/>
  <c r="H27" i="8" s="1"/>
  <c r="D55" i="8"/>
  <c r="D57" i="8" s="1"/>
  <c r="F55" i="8"/>
  <c r="F57" i="8" s="1"/>
  <c r="J19" i="8"/>
  <c r="H44" i="8"/>
  <c r="K21" i="8"/>
  <c r="J30" i="1"/>
  <c r="H19" i="8"/>
  <c r="I28" i="8"/>
  <c r="K32" i="8"/>
  <c r="K35" i="8"/>
  <c r="H48" i="8"/>
  <c r="K19" i="8"/>
  <c r="J41" i="8"/>
  <c r="K48" i="8"/>
  <c r="J10" i="8"/>
  <c r="K44" i="8"/>
  <c r="H32" i="8"/>
  <c r="I44" i="8"/>
  <c r="H10" i="8"/>
  <c r="J32" i="8"/>
  <c r="J35" i="8"/>
  <c r="K10" i="8"/>
  <c r="I19" i="8"/>
  <c r="H21" i="8"/>
  <c r="H35" i="8"/>
  <c r="K41" i="8"/>
  <c r="I48" i="8"/>
  <c r="H53" i="8"/>
  <c r="I21" i="8"/>
  <c r="I35" i="8"/>
  <c r="I53" i="8"/>
  <c r="I10" i="8"/>
  <c r="J21" i="8"/>
  <c r="I41" i="8"/>
  <c r="J53" i="8"/>
  <c r="K30" i="1"/>
  <c r="H30" i="1"/>
  <c r="I27" i="8" l="1"/>
  <c r="J27" i="8"/>
  <c r="K27" i="8"/>
  <c r="E55" i="8"/>
  <c r="E57" i="8" l="1"/>
  <c r="K55" i="8"/>
  <c r="J55" i="8"/>
  <c r="I55" i="8"/>
  <c r="H55" i="8"/>
  <c r="D17" i="1"/>
  <c r="E17" i="1"/>
  <c r="F17" i="1"/>
  <c r="G17" i="1"/>
  <c r="C17" i="1"/>
  <c r="K57" i="8" l="1"/>
  <c r="J57" i="8"/>
  <c r="I57" i="8"/>
  <c r="H57" i="8"/>
  <c r="K17" i="1"/>
  <c r="I17" i="1"/>
  <c r="J17" i="1"/>
  <c r="H17" i="1"/>
  <c r="C51" i="1"/>
  <c r="C46" i="1"/>
  <c r="C42" i="1"/>
  <c r="C39" i="1"/>
  <c r="C33" i="1"/>
  <c r="C25" i="1"/>
  <c r="C19" i="1"/>
  <c r="C8" i="1"/>
  <c r="E51" i="1"/>
  <c r="F51" i="1"/>
  <c r="G51" i="1"/>
  <c r="D51" i="1"/>
  <c r="E46" i="1"/>
  <c r="F46" i="1"/>
  <c r="G46" i="1"/>
  <c r="D46" i="1"/>
  <c r="E42" i="1"/>
  <c r="F42" i="1"/>
  <c r="G42" i="1"/>
  <c r="D42" i="1"/>
  <c r="E39" i="1"/>
  <c r="F39" i="1"/>
  <c r="G39" i="1"/>
  <c r="D39" i="1"/>
  <c r="E33" i="1"/>
  <c r="F33" i="1"/>
  <c r="G33" i="1"/>
  <c r="D33" i="1"/>
  <c r="E25" i="1"/>
  <c r="F25" i="1"/>
  <c r="G25" i="1"/>
  <c r="D25" i="1"/>
  <c r="E19" i="1"/>
  <c r="F19" i="1"/>
  <c r="G19" i="1"/>
  <c r="D19" i="1"/>
  <c r="E8" i="1"/>
  <c r="E53" i="1" s="1"/>
  <c r="F8" i="1"/>
  <c r="F53" i="1" s="1"/>
  <c r="F55" i="1" s="1"/>
  <c r="G8" i="1"/>
  <c r="G53" i="1" s="1"/>
  <c r="G55" i="1" s="1"/>
  <c r="D8" i="1"/>
  <c r="D53" i="1" s="1"/>
  <c r="D55" i="1" s="1"/>
  <c r="J53" i="1" l="1"/>
  <c r="E55" i="1"/>
  <c r="K53" i="1"/>
  <c r="C53" i="1"/>
  <c r="C55" i="1" s="1"/>
  <c r="H19" i="1"/>
  <c r="I19" i="1"/>
  <c r="K19" i="1"/>
  <c r="J19" i="1"/>
  <c r="J25" i="1"/>
  <c r="H25" i="1"/>
  <c r="K25" i="1"/>
  <c r="I25" i="1"/>
  <c r="K33" i="1"/>
  <c r="J33" i="1"/>
  <c r="I33" i="1"/>
  <c r="H33" i="1"/>
  <c r="K39" i="1"/>
  <c r="J39" i="1"/>
  <c r="I39" i="1"/>
  <c r="H39" i="1"/>
  <c r="K42" i="1"/>
  <c r="J42" i="1"/>
  <c r="H42" i="1"/>
  <c r="I42" i="1"/>
  <c r="K46" i="1"/>
  <c r="I46" i="1"/>
  <c r="J46" i="1"/>
  <c r="H46" i="1"/>
  <c r="K51" i="1"/>
  <c r="J51" i="1"/>
  <c r="I51" i="1"/>
  <c r="H51" i="1"/>
  <c r="I8" i="1"/>
  <c r="H8" i="1"/>
  <c r="K8" i="1"/>
  <c r="J8" i="1"/>
  <c r="I53" i="1" l="1"/>
  <c r="H53" i="1"/>
  <c r="K55" i="1"/>
  <c r="I55" i="1"/>
  <c r="H55" i="1"/>
  <c r="J55" i="1"/>
</calcChain>
</file>

<file path=xl/sharedStrings.xml><?xml version="1.0" encoding="utf-8"?>
<sst xmlns="http://schemas.openxmlformats.org/spreadsheetml/2006/main" count="217" uniqueCount="108">
  <si>
    <t>Всего</t>
  </si>
  <si>
    <t>Код</t>
  </si>
  <si>
    <t>Наименование</t>
  </si>
  <si>
    <t>ОБЩЕГОСУДАРСТВЕННЫЕ ВОПРОСЫ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</si>
  <si>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</si>
  <si>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</si>
  <si>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</si>
  <si>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</si>
  <si>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</si>
  <si>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</si>
  <si>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</si>
  <si>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</si>
  <si>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</si>
  <si>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</si>
  <si>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</si>
  <si>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</si>
  <si>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</si>
  <si>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</si>
  <si>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</si>
  <si>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</si>
  <si>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</si>
  <si>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0300</t>
  </si>
  <si>
    <t>0400</t>
  </si>
  <si>
    <t>0406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</si>
  <si>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</si>
  <si>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</si>
  <si>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</si>
  <si>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</si>
  <si>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</si>
  <si>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</si>
  <si>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</si>
  <si>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</si>
  <si>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</si>
  <si>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</si>
  <si>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0602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</si>
  <si>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</si>
  <si>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</si>
  <si>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</si>
  <si>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</si>
  <si>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</si>
  <si>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</si>
  <si>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</si>
  <si>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</si>
  <si>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</si>
  <si>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</si>
  <si>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</si>
  <si>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1003</t>
  </si>
  <si>
    <t>1004</t>
  </si>
  <si>
    <t>1006</t>
  </si>
  <si>
    <t>1100</t>
  </si>
  <si>
    <t>1101</t>
  </si>
  <si>
    <t>1102</t>
  </si>
  <si>
    <t>1103</t>
  </si>
  <si>
    <t>1105</t>
  </si>
  <si>
    <t>1300</t>
  </si>
  <si>
    <t>1301</t>
  </si>
  <si>
    <t>НАЦИОНАЛЬНАЯ БЕЗОПАСНОСТЬ И ПРАВООХРАНИТЕЛЬНАЯ ДЕЯТЕЛЬНОСТЬ</t>
  </si>
  <si>
    <t>НАЦИОНАЛЬНАЯ ЭКОНОМИКА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</si>
  <si>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</si>
  <si>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</si>
  <si>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</si>
  <si>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</si>
  <si>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</si>
  <si>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</si>
  <si>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</si>
  <si>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</si>
  <si>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</si>
  <si>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</si>
  <si>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</si>
  <si>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</si>
  <si>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</si>
  <si>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</si>
  <si>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</si>
  <si>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</si>
  <si>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</si>
  <si>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</si>
  <si>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</si>
  <si>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</si>
  <si>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</si>
  <si>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</si>
  <si>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</si>
  <si>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</si>
  <si>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</si>
  <si>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</si>
  <si>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</si>
  <si>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</si>
  <si>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</si>
  <si>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</si>
  <si>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</si>
  <si>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</si>
  <si>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2022 год</t>
  </si>
  <si>
    <t>2023 год</t>
  </si>
  <si>
    <t>(+/-)</t>
  </si>
  <si>
    <t>%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</si>
  <si>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</si>
  <si>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внутреннего долга</t>
  </si>
  <si>
    <t>0310</t>
  </si>
  <si>
    <t>УСЛОВНО УТВЕРЖДЕННЫЕ РАСХОДЫ</t>
  </si>
  <si>
    <t>Отчет 2019 год</t>
  </si>
  <si>
    <t>Оценка 2020 год</t>
  </si>
  <si>
    <t>2021 год</t>
  </si>
  <si>
    <t>*Расходы, связанные с защитой населения и территории от чрезвычайных ситуаций природного и техногенного характера, в соответствии с приказом Министерства финансов Российской Федерации от 08.06.2020 № 98н "О внесении изменений в приказ Министерства финансов Российской Федерации от 6 июня 2019 г. № 85н "О Порядке формирования и применения кодов бюджетной классификации Российской Федерации, их структуре и принципах назначения" с 2021 года отражаются по подразделу 0310 (в 2020 году отражались по подразделу 0309).</t>
  </si>
  <si>
    <t>Итого</t>
  </si>
  <si>
    <t>Расходы бюджета по разделам и подразделам на 2021 год и плановый период 2022 и 2023 годов в сравнении с ожидаемым исполнением 
за 2020 год (оценка текущего финансового года) и отчетом за 2019 год (отчетный финансовый год)</t>
  </si>
  <si>
    <t>Отклонение  2021 года к 2019 году</t>
  </si>
  <si>
    <t>Отклонение  2021 года к 2020 году</t>
  </si>
  <si>
    <t>СВЕДЕНИЯ</t>
  </si>
  <si>
    <t>о расходах бюджета по разделам и подразделам на 2021 год и плановый период 2022 и 2023 годов в сравнении с ожидаемым исполнением 
за 2020 год (оценка текущего финансового года) и отчетом за 2019 год (отчетный финансовый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</si>
</sst>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"/>
    <numFmt numFmtId="166" formatCode="0000"/>
    <numFmt numFmtId="167" formatCode="#,##0.00_ ;[Red]\-#,##0.00\ "/>
  </numFmts>
  <fonts count="6">
    <font>
      <sz val="10"/>
      <name val="Arial"/>
      <charset val="204"/>
    </font>
    <font>
      <sz val="10"/>
      <name val="Arial"/>
      <family val="2"/>
      <charset val="204"/>
    </font>
    <font>
      <sz val="12"/>
      <name val="Times Roman"/>
      <family val="1"/>
    </font>
    <font>
      <b/>
      <sz val="12"/>
      <name val="Times Roman"/>
      <family val="1"/>
    </font>
    <font>
      <sz val="9"/>
      <name val="Times Roman"/>
      <family val="1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Font="1"/>
    <xf numFmtId="0" fontId="2" fillId="0" borderId="0" xfId="0" applyFont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2" xfId="0" applyFont="1" applyBorder="1"/>
    <xf numFmtId="164" fontId="2" fillId="0" borderId="2" xfId="0" applyNumberFormat="1" applyFont="1" applyFill="1" applyBorder="1" applyAlignment="1" applyProtection="1">
      <protection hidden="1"/>
    </xf>
    <xf numFmtId="0" fontId="3" fillId="0" borderId="0" xfId="0" applyFont="1"/>
    <xf numFmtId="164" fontId="3" fillId="0" borderId="2" xfId="0" applyNumberFormat="1" applyFont="1" applyFill="1" applyBorder="1" applyAlignment="1" applyProtection="1">
      <protection hidden="1"/>
    </xf>
    <xf numFmtId="166" fontId="2" fillId="0" borderId="3" xfId="0" applyNumberFormat="1" applyFont="1" applyFill="1" applyBorder="1" applyAlignment="1" applyProtection="1">
      <alignment wrapText="1"/>
      <protection hidden="1"/>
    </xf>
    <xf numFmtId="49" fontId="2" fillId="0" borderId="2" xfId="0" applyNumberFormat="1" applyFont="1" applyBorder="1"/>
    <xf numFmtId="0" fontId="4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/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/>
    </xf>
    <xf numFmtId="167" fontId="3" fillId="0" borderId="2" xfId="0" applyNumberFormat="1" applyFont="1" applyFill="1" applyBorder="1" applyAlignment="1" applyProtection="1">
      <protection hidden="1"/>
    </xf>
    <xf numFmtId="49" fontId="2" fillId="0" borderId="5" xfId="0" applyNumberFormat="1" applyFont="1" applyBorder="1"/>
    <xf numFmtId="4" fontId="2" fillId="0" borderId="2" xfId="0" applyNumberFormat="1" applyFont="1" applyBorder="1"/>
    <xf numFmtId="4" fontId="3" fillId="0" borderId="2" xfId="0" applyNumberFormat="1" applyFont="1" applyBorder="1"/>
    <xf numFmtId="167" fontId="2" fillId="0" borderId="0" xfId="0" applyNumberFormat="1" applyFont="1"/>
    <xf numFmtId="49" fontId="3" fillId="2" borderId="5" xfId="0" applyNumberFormat="1" applyFont="1" applyFill="1" applyBorder="1"/>
    <xf numFmtId="0" fontId="5" fillId="2" borderId="2" xfId="4" applyNumberFormat="1" applyFont="1" applyFill="1" applyBorder="1" applyAlignment="1" applyProtection="1">
      <alignment horizontal="justify"/>
      <protection hidden="1"/>
    </xf>
    <xf numFmtId="49" fontId="3" fillId="2" borderId="2" xfId="0" applyNumberFormat="1" applyFont="1" applyFill="1" applyBorder="1"/>
    <xf numFmtId="165" fontId="3" fillId="2" borderId="3" xfId="0" applyNumberFormat="1" applyFont="1" applyFill="1" applyBorder="1" applyAlignment="1" applyProtection="1">
      <alignment wrapText="1"/>
      <protection hidden="1"/>
    </xf>
    <xf numFmtId="164" fontId="3" fillId="2" borderId="2" xfId="0" applyNumberFormat="1" applyFont="1" applyFill="1" applyBorder="1" applyAlignment="1" applyProtection="1">
      <protection hidden="1"/>
    </xf>
    <xf numFmtId="4" fontId="3" fillId="2" borderId="2" xfId="0" applyNumberFormat="1" applyFont="1" applyFill="1" applyBorder="1"/>
    <xf numFmtId="165" fontId="3" fillId="2" borderId="1" xfId="0" applyNumberFormat="1" applyFont="1" applyFill="1" applyBorder="1" applyAlignment="1" applyProtection="1">
      <alignment wrapText="1"/>
      <protection hidden="1"/>
    </xf>
    <xf numFmtId="167" fontId="3" fillId="2" borderId="2" xfId="0" applyNumberFormat="1" applyFont="1" applyFill="1" applyBorder="1" applyAlignment="1" applyProtection="1">
      <protection hidden="1"/>
    </xf>
    <xf numFmtId="166" fontId="2" fillId="0" borderId="4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166" fontId="2" fillId="0" borderId="9" xfId="0" applyNumberFormat="1" applyFont="1" applyFill="1" applyBorder="1" applyAlignment="1" applyProtection="1">
      <alignment horizontal="left" wrapText="1"/>
      <protection hidden="1"/>
    </xf>
    <xf numFmtId="166" fontId="2" fillId="0" borderId="3" xfId="0" applyNumberFormat="1" applyFont="1" applyFill="1" applyBorder="1" applyAlignment="1" applyProtection="1">
      <alignment horizontal="left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4" xfId="2" xr:uid="{00000000-0005-0000-0000-000003000000}"/>
    <cellStyle name="Обычный_tmp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showGridLines="0" workbookViewId="0">
      <selection activeCell="A57" sqref="A57:K57"/>
    </sheetView>
  </sheetViews>
  <sheetFormatPr defaultColWidth="9.140625" defaultRowHeight="15.75"/>
  <cols>
    <col min="1" max="1" width="6.140625" style="2" bestFit="1" customWidth="1"/>
    <col min="2" max="2" width="51.28515625" style="2" bestFit="1" customWidth="1"/>
    <col min="3" max="3" width="15.42578125" style="2" bestFit="1" customWidth="1"/>
    <col min="4" max="4" width="16.85546875" style="2" bestFit="1" customWidth="1"/>
    <col min="5" max="7" width="14.7109375" style="2" bestFit="1" customWidth="1"/>
    <col min="8" max="8" width="13.140625" style="2" bestFit="1" customWidth="1"/>
    <col min="9" max="9" width="8.7109375" style="2" bestFit="1" customWidth="1"/>
    <col min="10" max="10" width="13.140625" style="2" bestFit="1" customWidth="1"/>
    <col min="11" max="11" width="8.7109375" style="2" bestFit="1" customWidth="1"/>
    <col min="12" max="226" width="9.140625" style="2" customWidth="1"/>
    <col min="227" max="16384" width="9.140625" style="2"/>
  </cols>
  <sheetData>
    <row r="1" spans="1:11">
      <c r="B1" s="3"/>
      <c r="C1" s="3"/>
    </row>
    <row r="2" spans="1:11" ht="36" customHeight="1">
      <c r="B2" s="29" t="s">
        <v>103</v>
      </c>
      <c r="C2" s="30"/>
      <c r="D2" s="30"/>
      <c r="E2" s="30"/>
      <c r="F2" s="30"/>
      <c r="G2" s="30"/>
      <c r="H2" s="30"/>
      <c r="I2" s="30"/>
      <c r="J2" s="30"/>
      <c r="K2" s="30"/>
    </row>
    <row r="3" spans="1:11">
      <c r="B3" s="1"/>
      <c r="C3" s="1"/>
    </row>
    <row r="4" spans="1:11">
      <c r="B4" s="1"/>
      <c r="C4" s="1"/>
      <c r="E4" s="31"/>
      <c r="F4" s="31"/>
      <c r="G4" s="31"/>
      <c r="I4" s="19"/>
    </row>
    <row r="5" spans="1:11" ht="33" customHeight="1">
      <c r="A5" s="36" t="s">
        <v>1</v>
      </c>
      <c r="B5" s="39" t="s">
        <v>2</v>
      </c>
      <c r="C5" s="34" t="s">
        <v>98</v>
      </c>
      <c r="D5" s="34" t="s">
        <v>99</v>
      </c>
      <c r="E5" s="34" t="s">
        <v>100</v>
      </c>
      <c r="F5" s="34" t="s">
        <v>90</v>
      </c>
      <c r="G5" s="34" t="s">
        <v>91</v>
      </c>
      <c r="H5" s="38" t="s">
        <v>104</v>
      </c>
      <c r="I5" s="38"/>
      <c r="J5" s="38" t="s">
        <v>105</v>
      </c>
      <c r="K5" s="38"/>
    </row>
    <row r="6" spans="1:11" ht="15" customHeight="1">
      <c r="A6" s="37"/>
      <c r="B6" s="40"/>
      <c r="C6" s="35"/>
      <c r="D6" s="35"/>
      <c r="E6" s="35"/>
      <c r="F6" s="35"/>
      <c r="G6" s="35"/>
      <c r="H6" s="14" t="s">
        <v>92</v>
      </c>
      <c r="I6" s="14" t="s">
        <v>93</v>
      </c>
      <c r="J6" s="14" t="s">
        <v>92</v>
      </c>
      <c r="K6" s="14" t="s">
        <v>93</v>
      </c>
    </row>
    <row r="7" spans="1:11" s="12" customFormat="1" ht="12">
      <c r="A7" s="11">
        <v>1</v>
      </c>
      <c r="B7" s="11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1" s="7" customFormat="1">
      <c r="A8" s="22" t="s">
        <v>4</v>
      </c>
      <c r="B8" s="23" t="s">
        <v>3</v>
      </c>
      <c r="C8" s="24">
        <f>SUM(C9:C16)</f>
        <v>340233.89</v>
      </c>
      <c r="D8" s="24">
        <f>SUM(D9:D16)</f>
        <v>400681.28</v>
      </c>
      <c r="E8" s="24">
        <f>SUM(E9:E16)</f>
        <v>359711.63</v>
      </c>
      <c r="F8" s="24">
        <f>SUM(F9:F16)</f>
        <v>345147.95</v>
      </c>
      <c r="G8" s="24">
        <f>SUM(G9:G16)</f>
        <v>343882.65</v>
      </c>
      <c r="H8" s="25">
        <f>E8-C8</f>
        <v>19477.739999999991</v>
      </c>
      <c r="I8" s="25">
        <f>(E8/C8*100)-100</f>
        <v>5.7248088954336822</v>
      </c>
      <c r="J8" s="25">
        <f>E8-D8</f>
        <v>-40969.650000000023</v>
      </c>
      <c r="K8" s="25">
        <f>(E8/D8*100)-100</f>
        <v>-10.224997284624834</v>
      </c>
    </row>
    <row r="9" spans="1:11" ht="47.25">
      <c r="A9" s="10" t="s">
        <v>5</v>
      </c>
      <c r="B9" s="9" t="s">
        <v>13</v>
      </c>
      <c r="C9" s="6">
        <v>1868.88</v>
      </c>
      <c r="D9" s="6">
        <v>2202.5700000000002</v>
      </c>
      <c r="E9" s="6">
        <v>2202.5700000000002</v>
      </c>
      <c r="F9" s="6">
        <v>2202.5700000000002</v>
      </c>
      <c r="G9" s="6">
        <v>2202.5700000000002</v>
      </c>
      <c r="H9" s="17">
        <f t="shared" ref="H9:H55" si="0">E9-C9</f>
        <v>333.69000000000005</v>
      </c>
      <c r="I9" s="17">
        <f t="shared" ref="I9:I55" si="1">(E9/C9*100)-100</f>
        <v>17.855078977783492</v>
      </c>
      <c r="J9" s="17">
        <f t="shared" ref="J9:J55" si="2">E9-D9</f>
        <v>0</v>
      </c>
      <c r="K9" s="17">
        <f t="shared" ref="K9:K55" si="3">(E9/D9*100)-100</f>
        <v>0</v>
      </c>
    </row>
    <row r="10" spans="1:11" ht="63">
      <c r="A10" s="10" t="s">
        <v>6</v>
      </c>
      <c r="B10" s="9" t="s">
        <v>14</v>
      </c>
      <c r="C10" s="6">
        <v>19020.8</v>
      </c>
      <c r="D10" s="6">
        <v>21378.35</v>
      </c>
      <c r="E10" s="6">
        <v>14147.02</v>
      </c>
      <c r="F10" s="6">
        <v>14147.02</v>
      </c>
      <c r="G10" s="6">
        <v>14147.02</v>
      </c>
      <c r="H10" s="17">
        <f t="shared" si="0"/>
        <v>-4873.7799999999988</v>
      </c>
      <c r="I10" s="17">
        <f t="shared" si="1"/>
        <v>-25.623422779273213</v>
      </c>
      <c r="J10" s="17">
        <f t="shared" si="2"/>
        <v>-7231.3299999999981</v>
      </c>
      <c r="K10" s="17">
        <f t="shared" si="3"/>
        <v>-33.825482322068808</v>
      </c>
    </row>
    <row r="11" spans="1:11" ht="63">
      <c r="A11" s="10" t="s">
        <v>7</v>
      </c>
      <c r="B11" s="9" t="s">
        <v>15</v>
      </c>
      <c r="C11" s="6">
        <v>100299.59</v>
      </c>
      <c r="D11" s="6">
        <v>115308.73</v>
      </c>
      <c r="E11" s="6">
        <v>98899.72</v>
      </c>
      <c r="F11" s="6">
        <v>99601.49</v>
      </c>
      <c r="G11" s="6">
        <v>98898.75</v>
      </c>
      <c r="H11" s="17">
        <f t="shared" si="0"/>
        <v>-1399.8699999999953</v>
      </c>
      <c r="I11" s="17">
        <f t="shared" si="1"/>
        <v>-1.3956886563544231</v>
      </c>
      <c r="J11" s="17">
        <f t="shared" si="2"/>
        <v>-16409.009999999995</v>
      </c>
      <c r="K11" s="17">
        <f t="shared" si="3"/>
        <v>-14.230501021041505</v>
      </c>
    </row>
    <row r="12" spans="1:11">
      <c r="A12" s="10" t="s">
        <v>8</v>
      </c>
      <c r="B12" s="9" t="s">
        <v>16</v>
      </c>
      <c r="C12" s="6">
        <v>0</v>
      </c>
      <c r="D12" s="6">
        <v>68.86</v>
      </c>
      <c r="E12" s="6">
        <v>0</v>
      </c>
      <c r="F12" s="6">
        <v>0</v>
      </c>
      <c r="G12" s="6">
        <v>0</v>
      </c>
      <c r="H12" s="17">
        <f t="shared" si="0"/>
        <v>0</v>
      </c>
      <c r="I12" s="17">
        <v>0</v>
      </c>
      <c r="J12" s="17">
        <f t="shared" si="2"/>
        <v>-68.86</v>
      </c>
      <c r="K12" s="17">
        <f t="shared" si="3"/>
        <v>-100</v>
      </c>
    </row>
    <row r="13" spans="1:11" ht="47.25">
      <c r="A13" s="10" t="s">
        <v>9</v>
      </c>
      <c r="B13" s="9" t="s">
        <v>17</v>
      </c>
      <c r="C13" s="6">
        <v>37871.78</v>
      </c>
      <c r="D13" s="6">
        <v>41428.050000000003</v>
      </c>
      <c r="E13" s="6">
        <v>35065.11</v>
      </c>
      <c r="F13" s="6">
        <v>35065.11</v>
      </c>
      <c r="G13" s="6">
        <v>35065.11</v>
      </c>
      <c r="H13" s="17">
        <f t="shared" si="0"/>
        <v>-2806.6699999999983</v>
      </c>
      <c r="I13" s="17">
        <f t="shared" si="1"/>
        <v>-7.4109798905675888</v>
      </c>
      <c r="J13" s="17">
        <f t="shared" si="2"/>
        <v>-6362.9400000000023</v>
      </c>
      <c r="K13" s="17">
        <f t="shared" si="3"/>
        <v>-15.359014001383116</v>
      </c>
    </row>
    <row r="14" spans="1:11" ht="31.5">
      <c r="A14" s="10" t="s">
        <v>10</v>
      </c>
      <c r="B14" s="9" t="s">
        <v>18</v>
      </c>
      <c r="C14" s="6">
        <v>0</v>
      </c>
      <c r="D14" s="6">
        <v>1499.84</v>
      </c>
      <c r="E14" s="6">
        <v>9957.64</v>
      </c>
      <c r="F14" s="6">
        <v>0</v>
      </c>
      <c r="G14" s="6">
        <v>0</v>
      </c>
      <c r="H14" s="17">
        <f t="shared" si="0"/>
        <v>9957.64</v>
      </c>
      <c r="I14" s="17">
        <v>0</v>
      </c>
      <c r="J14" s="17">
        <f t="shared" si="2"/>
        <v>8457.7999999999993</v>
      </c>
      <c r="K14" s="17">
        <f t="shared" si="3"/>
        <v>563.91348410497119</v>
      </c>
    </row>
    <row r="15" spans="1:11">
      <c r="A15" s="10" t="s">
        <v>11</v>
      </c>
      <c r="B15" s="9" t="s">
        <v>19</v>
      </c>
      <c r="C15" s="6">
        <v>0</v>
      </c>
      <c r="D15" s="6">
        <v>1900</v>
      </c>
      <c r="E15" s="6">
        <v>9000</v>
      </c>
      <c r="F15" s="6">
        <v>9000</v>
      </c>
      <c r="G15" s="6">
        <v>9000</v>
      </c>
      <c r="H15" s="17">
        <f t="shared" si="0"/>
        <v>9000</v>
      </c>
      <c r="I15" s="17">
        <v>0</v>
      </c>
      <c r="J15" s="17">
        <f t="shared" si="2"/>
        <v>7100</v>
      </c>
      <c r="K15" s="17">
        <f t="shared" si="3"/>
        <v>373.68421052631572</v>
      </c>
    </row>
    <row r="16" spans="1:11">
      <c r="A16" s="10" t="s">
        <v>12</v>
      </c>
      <c r="B16" s="9" t="s">
        <v>20</v>
      </c>
      <c r="C16" s="6">
        <v>181172.84</v>
      </c>
      <c r="D16" s="6">
        <v>216894.88</v>
      </c>
      <c r="E16" s="6">
        <v>190439.57</v>
      </c>
      <c r="F16" s="6">
        <v>185131.76</v>
      </c>
      <c r="G16" s="6">
        <v>184569.2</v>
      </c>
      <c r="H16" s="17">
        <f t="shared" si="0"/>
        <v>9266.7300000000105</v>
      </c>
      <c r="I16" s="17">
        <f t="shared" si="1"/>
        <v>5.114856067830047</v>
      </c>
      <c r="J16" s="17">
        <f t="shared" si="2"/>
        <v>-26455.309999999998</v>
      </c>
      <c r="K16" s="17">
        <f t="shared" si="3"/>
        <v>-12.197295759125339</v>
      </c>
    </row>
    <row r="17" spans="1:11" s="7" customFormat="1" ht="31.5">
      <c r="A17" s="22" t="s">
        <v>21</v>
      </c>
      <c r="B17" s="26" t="s">
        <v>56</v>
      </c>
      <c r="C17" s="24">
        <f>SUM(C18:C18)</f>
        <v>25179.8</v>
      </c>
      <c r="D17" s="24">
        <f>SUM(D18:D18)</f>
        <v>28445.85</v>
      </c>
      <c r="E17" s="24">
        <f>SUM(E18:E18)</f>
        <v>26908.49</v>
      </c>
      <c r="F17" s="24">
        <f>SUM(F18:F18)</f>
        <v>26668.49</v>
      </c>
      <c r="G17" s="24">
        <f>SUM(G18:G18)</f>
        <v>26668.49</v>
      </c>
      <c r="H17" s="25">
        <f t="shared" si="0"/>
        <v>1728.6900000000023</v>
      </c>
      <c r="I17" s="25">
        <f t="shared" si="1"/>
        <v>6.8653841571418468</v>
      </c>
      <c r="J17" s="25">
        <f t="shared" si="2"/>
        <v>-1537.3599999999969</v>
      </c>
      <c r="K17" s="25">
        <f t="shared" si="3"/>
        <v>-5.4045141909979719</v>
      </c>
    </row>
    <row r="18" spans="1:11" ht="47.25">
      <c r="A18" s="10" t="s">
        <v>96</v>
      </c>
      <c r="B18" s="9" t="s">
        <v>94</v>
      </c>
      <c r="C18" s="6">
        <v>25179.8</v>
      </c>
      <c r="D18" s="6">
        <v>28445.85</v>
      </c>
      <c r="E18" s="6">
        <v>26908.49</v>
      </c>
      <c r="F18" s="6">
        <v>26668.49</v>
      </c>
      <c r="G18" s="6">
        <v>26668.49</v>
      </c>
      <c r="H18" s="17">
        <f t="shared" si="0"/>
        <v>1728.6900000000023</v>
      </c>
      <c r="I18" s="17">
        <f t="shared" si="1"/>
        <v>6.8653841571418468</v>
      </c>
      <c r="J18" s="17">
        <f t="shared" si="2"/>
        <v>-1537.3599999999969</v>
      </c>
      <c r="K18" s="17">
        <f t="shared" si="3"/>
        <v>-5.4045141909979719</v>
      </c>
    </row>
    <row r="19" spans="1:11" s="7" customFormat="1">
      <c r="A19" s="22" t="s">
        <v>22</v>
      </c>
      <c r="B19" s="26" t="s">
        <v>57</v>
      </c>
      <c r="C19" s="24">
        <f>SUM(C20:C24)</f>
        <v>137534.69</v>
      </c>
      <c r="D19" s="24">
        <f>SUM(D20:D24)</f>
        <v>460393.85000000003</v>
      </c>
      <c r="E19" s="24">
        <f t="shared" ref="E19:G19" si="4">SUM(E20:E24)</f>
        <v>398549.73999999993</v>
      </c>
      <c r="F19" s="24">
        <f t="shared" si="4"/>
        <v>165251.59</v>
      </c>
      <c r="G19" s="24">
        <f t="shared" si="4"/>
        <v>65251.59</v>
      </c>
      <c r="H19" s="25">
        <f t="shared" si="0"/>
        <v>261015.04999999993</v>
      </c>
      <c r="I19" s="25">
        <f t="shared" si="1"/>
        <v>189.78124718934544</v>
      </c>
      <c r="J19" s="25">
        <f t="shared" si="2"/>
        <v>-61844.110000000102</v>
      </c>
      <c r="K19" s="25">
        <f t="shared" si="3"/>
        <v>-13.432870573749</v>
      </c>
    </row>
    <row r="20" spans="1:11">
      <c r="A20" s="10" t="s">
        <v>23</v>
      </c>
      <c r="B20" s="9" t="s">
        <v>58</v>
      </c>
      <c r="C20" s="6">
        <v>477.6</v>
      </c>
      <c r="D20" s="6">
        <v>355.48</v>
      </c>
      <c r="E20" s="6">
        <v>355.48</v>
      </c>
      <c r="F20" s="6">
        <v>355.48</v>
      </c>
      <c r="G20" s="6">
        <v>355.48</v>
      </c>
      <c r="H20" s="17">
        <f t="shared" si="0"/>
        <v>-122.12</v>
      </c>
      <c r="I20" s="17">
        <f t="shared" si="1"/>
        <v>-25.569514237855955</v>
      </c>
      <c r="J20" s="17">
        <f t="shared" si="2"/>
        <v>0</v>
      </c>
      <c r="K20" s="17">
        <f t="shared" si="3"/>
        <v>0</v>
      </c>
    </row>
    <row r="21" spans="1:11">
      <c r="A21" s="10" t="s">
        <v>24</v>
      </c>
      <c r="B21" s="9" t="s">
        <v>59</v>
      </c>
      <c r="C21" s="6">
        <v>486.77</v>
      </c>
      <c r="D21" s="6">
        <v>1434.6</v>
      </c>
      <c r="E21" s="6">
        <v>500</v>
      </c>
      <c r="F21" s="6">
        <v>500</v>
      </c>
      <c r="G21" s="6">
        <v>500</v>
      </c>
      <c r="H21" s="17">
        <f t="shared" si="0"/>
        <v>13.230000000000018</v>
      </c>
      <c r="I21" s="17">
        <f t="shared" si="1"/>
        <v>2.7179160589190019</v>
      </c>
      <c r="J21" s="17">
        <f t="shared" si="2"/>
        <v>-934.59999999999991</v>
      </c>
      <c r="K21" s="17">
        <f t="shared" si="3"/>
        <v>-65.147079325247461</v>
      </c>
    </row>
    <row r="22" spans="1:11">
      <c r="A22" s="10" t="s">
        <v>25</v>
      </c>
      <c r="B22" s="9" t="s">
        <v>60</v>
      </c>
      <c r="C22" s="6">
        <v>10080.06</v>
      </c>
      <c r="D22" s="6">
        <v>5000</v>
      </c>
      <c r="E22" s="6">
        <v>10510.3</v>
      </c>
      <c r="F22" s="6">
        <v>10510</v>
      </c>
      <c r="G22" s="6">
        <v>10510</v>
      </c>
      <c r="H22" s="17">
        <f t="shared" si="0"/>
        <v>430.23999999999978</v>
      </c>
      <c r="I22" s="17">
        <f t="shared" si="1"/>
        <v>4.2682285621315827</v>
      </c>
      <c r="J22" s="17">
        <f t="shared" si="2"/>
        <v>5510.2999999999993</v>
      </c>
      <c r="K22" s="17">
        <f t="shared" si="3"/>
        <v>110.20599999999999</v>
      </c>
    </row>
    <row r="23" spans="1:11">
      <c r="A23" s="10" t="s">
        <v>26</v>
      </c>
      <c r="B23" s="9" t="s">
        <v>61</v>
      </c>
      <c r="C23" s="6">
        <v>125838.71</v>
      </c>
      <c r="D23" s="6">
        <v>452850.87</v>
      </c>
      <c r="E23" s="6">
        <v>381137.55</v>
      </c>
      <c r="F23" s="6">
        <v>152411.10999999999</v>
      </c>
      <c r="G23" s="6">
        <v>52411.11</v>
      </c>
      <c r="H23" s="17">
        <f t="shared" si="0"/>
        <v>255298.83999999997</v>
      </c>
      <c r="I23" s="17">
        <f t="shared" si="1"/>
        <v>202.87782670372258</v>
      </c>
      <c r="J23" s="17">
        <f t="shared" si="2"/>
        <v>-71713.320000000007</v>
      </c>
      <c r="K23" s="17">
        <f t="shared" si="3"/>
        <v>-15.835968251534993</v>
      </c>
    </row>
    <row r="24" spans="1:11" ht="31.5">
      <c r="A24" s="10" t="s">
        <v>27</v>
      </c>
      <c r="B24" s="9" t="s">
        <v>62</v>
      </c>
      <c r="C24" s="6">
        <v>651.54999999999995</v>
      </c>
      <c r="D24" s="6">
        <v>752.9</v>
      </c>
      <c r="E24" s="6">
        <v>6046.41</v>
      </c>
      <c r="F24" s="6">
        <v>1475</v>
      </c>
      <c r="G24" s="6">
        <v>1475</v>
      </c>
      <c r="H24" s="17">
        <f t="shared" si="0"/>
        <v>5394.86</v>
      </c>
      <c r="I24" s="17">
        <f t="shared" si="1"/>
        <v>828.00399048422992</v>
      </c>
      <c r="J24" s="17">
        <f t="shared" si="2"/>
        <v>5293.51</v>
      </c>
      <c r="K24" s="17">
        <f t="shared" si="3"/>
        <v>703.0827467127109</v>
      </c>
    </row>
    <row r="25" spans="1:11" s="7" customFormat="1" ht="31.5">
      <c r="A25" s="22" t="s">
        <v>28</v>
      </c>
      <c r="B25" s="26" t="s">
        <v>63</v>
      </c>
      <c r="C25" s="24">
        <f>SUM(C26:C29)</f>
        <v>538312.89</v>
      </c>
      <c r="D25" s="24">
        <f>SUM(D26:D29)</f>
        <v>695778.31</v>
      </c>
      <c r="E25" s="24">
        <f t="shared" ref="E25:G25" si="5">SUM(E26:E29)</f>
        <v>670593.16</v>
      </c>
      <c r="F25" s="24">
        <f t="shared" si="5"/>
        <v>555508.65</v>
      </c>
      <c r="G25" s="24">
        <f t="shared" si="5"/>
        <v>373278.82999999996</v>
      </c>
      <c r="H25" s="25">
        <f t="shared" si="0"/>
        <v>132280.27000000002</v>
      </c>
      <c r="I25" s="25">
        <f t="shared" si="1"/>
        <v>24.573119547629645</v>
      </c>
      <c r="J25" s="25">
        <f t="shared" si="2"/>
        <v>-25185.150000000023</v>
      </c>
      <c r="K25" s="25">
        <f t="shared" si="3"/>
        <v>-3.6197089846045998</v>
      </c>
    </row>
    <row r="26" spans="1:11">
      <c r="A26" s="10" t="s">
        <v>29</v>
      </c>
      <c r="B26" s="9" t="s">
        <v>64</v>
      </c>
      <c r="C26" s="6">
        <v>3791.6</v>
      </c>
      <c r="D26" s="6">
        <v>127044.59</v>
      </c>
      <c r="E26" s="6">
        <v>127757.31</v>
      </c>
      <c r="F26" s="6">
        <v>141901.94</v>
      </c>
      <c r="G26" s="6">
        <v>1200</v>
      </c>
      <c r="H26" s="17">
        <f t="shared" si="0"/>
        <v>123965.70999999999</v>
      </c>
      <c r="I26" s="17">
        <f t="shared" si="1"/>
        <v>3269.4828040932584</v>
      </c>
      <c r="J26" s="17">
        <f t="shared" si="2"/>
        <v>712.72000000000116</v>
      </c>
      <c r="K26" s="17">
        <f t="shared" si="3"/>
        <v>0.56099988200992357</v>
      </c>
    </row>
    <row r="27" spans="1:11">
      <c r="A27" s="10" t="s">
        <v>30</v>
      </c>
      <c r="B27" s="9" t="s">
        <v>65</v>
      </c>
      <c r="C27" s="6">
        <v>906.98</v>
      </c>
      <c r="D27" s="6">
        <v>12</v>
      </c>
      <c r="E27" s="6">
        <v>0</v>
      </c>
      <c r="F27" s="6">
        <v>0</v>
      </c>
      <c r="G27" s="6">
        <v>0</v>
      </c>
      <c r="H27" s="17">
        <f t="shared" si="0"/>
        <v>-906.98</v>
      </c>
      <c r="I27" s="17">
        <f t="shared" si="1"/>
        <v>-100</v>
      </c>
      <c r="J27" s="17">
        <f t="shared" si="2"/>
        <v>-12</v>
      </c>
      <c r="K27" s="17">
        <f t="shared" si="3"/>
        <v>-100</v>
      </c>
    </row>
    <row r="28" spans="1:11">
      <c r="A28" s="10" t="s">
        <v>31</v>
      </c>
      <c r="B28" s="9" t="s">
        <v>66</v>
      </c>
      <c r="C28" s="6">
        <v>460700.51</v>
      </c>
      <c r="D28" s="6">
        <v>486420.95</v>
      </c>
      <c r="E28" s="6">
        <v>465100.19</v>
      </c>
      <c r="F28" s="6">
        <v>336208.06</v>
      </c>
      <c r="G28" s="6">
        <v>294680.18</v>
      </c>
      <c r="H28" s="17">
        <f t="shared" si="0"/>
        <v>4399.679999999993</v>
      </c>
      <c r="I28" s="17">
        <f t="shared" si="1"/>
        <v>0.95499785750183719</v>
      </c>
      <c r="J28" s="17">
        <f t="shared" si="2"/>
        <v>-21320.760000000009</v>
      </c>
      <c r="K28" s="17">
        <f t="shared" si="3"/>
        <v>-4.3831911433913433</v>
      </c>
    </row>
    <row r="29" spans="1:11" ht="31.5">
      <c r="A29" s="10" t="s">
        <v>32</v>
      </c>
      <c r="B29" s="9" t="s">
        <v>67</v>
      </c>
      <c r="C29" s="6">
        <v>72913.8</v>
      </c>
      <c r="D29" s="6">
        <v>82300.77</v>
      </c>
      <c r="E29" s="6">
        <v>77735.66</v>
      </c>
      <c r="F29" s="6">
        <v>77398.649999999994</v>
      </c>
      <c r="G29" s="6">
        <v>77398.649999999994</v>
      </c>
      <c r="H29" s="17">
        <f t="shared" si="0"/>
        <v>4821.8600000000006</v>
      </c>
      <c r="I29" s="17">
        <f t="shared" si="1"/>
        <v>6.6130965605962047</v>
      </c>
      <c r="J29" s="17">
        <f t="shared" si="2"/>
        <v>-4565.1100000000006</v>
      </c>
      <c r="K29" s="17">
        <f t="shared" si="3"/>
        <v>-5.5468618337349795</v>
      </c>
    </row>
    <row r="30" spans="1:11" s="7" customFormat="1">
      <c r="A30" s="22" t="s">
        <v>33</v>
      </c>
      <c r="B30" s="26" t="s">
        <v>68</v>
      </c>
      <c r="C30" s="24">
        <f>C31+C32</f>
        <v>0</v>
      </c>
      <c r="D30" s="24">
        <f t="shared" ref="D30:G30" si="6">D31+D32</f>
        <v>5571.59</v>
      </c>
      <c r="E30" s="24">
        <f t="shared" si="6"/>
        <v>8000</v>
      </c>
      <c r="F30" s="24">
        <f t="shared" si="6"/>
        <v>8000</v>
      </c>
      <c r="G30" s="24">
        <f t="shared" si="6"/>
        <v>8000</v>
      </c>
      <c r="H30" s="25">
        <f t="shared" si="0"/>
        <v>8000</v>
      </c>
      <c r="I30" s="25">
        <v>0</v>
      </c>
      <c r="J30" s="25">
        <f t="shared" si="2"/>
        <v>2428.41</v>
      </c>
      <c r="K30" s="25">
        <f t="shared" si="3"/>
        <v>43.585583289509799</v>
      </c>
    </row>
    <row r="31" spans="1:11">
      <c r="A31" s="10" t="s">
        <v>34</v>
      </c>
      <c r="B31" s="9" t="s">
        <v>69</v>
      </c>
      <c r="C31" s="6">
        <v>0</v>
      </c>
      <c r="D31" s="6">
        <v>3220.84</v>
      </c>
      <c r="E31" s="6">
        <v>8000</v>
      </c>
      <c r="F31" s="6">
        <v>8000</v>
      </c>
      <c r="G31" s="6">
        <v>8000</v>
      </c>
      <c r="H31" s="17">
        <f t="shared" si="0"/>
        <v>8000</v>
      </c>
      <c r="I31" s="17">
        <v>0</v>
      </c>
      <c r="J31" s="17">
        <f t="shared" si="2"/>
        <v>4779.16</v>
      </c>
      <c r="K31" s="17">
        <f t="shared" si="3"/>
        <v>148.3824095577551</v>
      </c>
    </row>
    <row r="32" spans="1:11" ht="31.5">
      <c r="A32" s="10" t="s">
        <v>35</v>
      </c>
      <c r="B32" s="9" t="s">
        <v>70</v>
      </c>
      <c r="C32" s="6">
        <v>0</v>
      </c>
      <c r="D32" s="6">
        <v>2350.75</v>
      </c>
      <c r="E32" s="6">
        <v>0</v>
      </c>
      <c r="F32" s="6">
        <v>0</v>
      </c>
      <c r="G32" s="6">
        <v>0</v>
      </c>
      <c r="H32" s="17">
        <f t="shared" si="0"/>
        <v>0</v>
      </c>
      <c r="I32" s="17">
        <v>0</v>
      </c>
      <c r="J32" s="17">
        <f t="shared" si="2"/>
        <v>-2350.75</v>
      </c>
      <c r="K32" s="17">
        <f t="shared" si="3"/>
        <v>-100</v>
      </c>
    </row>
    <row r="33" spans="1:11" s="7" customFormat="1">
      <c r="A33" s="22" t="s">
        <v>36</v>
      </c>
      <c r="B33" s="26" t="s">
        <v>71</v>
      </c>
      <c r="C33" s="24">
        <f>SUM(C34:C38)</f>
        <v>1771731.36</v>
      </c>
      <c r="D33" s="24">
        <f>SUM(D34:D38)</f>
        <v>1879314.97</v>
      </c>
      <c r="E33" s="24">
        <f t="shared" ref="E33:G33" si="7">SUM(E34:E38)</f>
        <v>2120913.84</v>
      </c>
      <c r="F33" s="24">
        <f t="shared" si="7"/>
        <v>2097960.2200000002</v>
      </c>
      <c r="G33" s="24">
        <f t="shared" si="7"/>
        <v>2128167.92</v>
      </c>
      <c r="H33" s="25">
        <f t="shared" si="0"/>
        <v>349182.47999999975</v>
      </c>
      <c r="I33" s="25">
        <f t="shared" si="1"/>
        <v>19.708545430950636</v>
      </c>
      <c r="J33" s="25">
        <f t="shared" si="2"/>
        <v>241598.86999999988</v>
      </c>
      <c r="K33" s="25">
        <f t="shared" si="3"/>
        <v>12.855688048927732</v>
      </c>
    </row>
    <row r="34" spans="1:11">
      <c r="A34" s="10" t="s">
        <v>37</v>
      </c>
      <c r="B34" s="9" t="s">
        <v>72</v>
      </c>
      <c r="C34" s="6">
        <v>754966.24</v>
      </c>
      <c r="D34" s="6">
        <v>705512</v>
      </c>
      <c r="E34" s="6">
        <v>672004.82</v>
      </c>
      <c r="F34" s="6">
        <v>672689.98</v>
      </c>
      <c r="G34" s="6">
        <v>685625.97</v>
      </c>
      <c r="H34" s="17">
        <f t="shared" si="0"/>
        <v>-82961.420000000042</v>
      </c>
      <c r="I34" s="17">
        <f t="shared" si="1"/>
        <v>-10.988758914570809</v>
      </c>
      <c r="J34" s="17">
        <f t="shared" si="2"/>
        <v>-33507.180000000051</v>
      </c>
      <c r="K34" s="17">
        <f t="shared" si="3"/>
        <v>-4.7493423216047432</v>
      </c>
    </row>
    <row r="35" spans="1:11">
      <c r="A35" s="10" t="s">
        <v>38</v>
      </c>
      <c r="B35" s="9" t="s">
        <v>73</v>
      </c>
      <c r="C35" s="6">
        <v>892353.06</v>
      </c>
      <c r="D35" s="6">
        <v>1009162.28</v>
      </c>
      <c r="E35" s="6">
        <v>1257738.29</v>
      </c>
      <c r="F35" s="6">
        <v>1259872.8500000001</v>
      </c>
      <c r="G35" s="6">
        <v>1286453.6000000001</v>
      </c>
      <c r="H35" s="17">
        <f t="shared" si="0"/>
        <v>365385.23</v>
      </c>
      <c r="I35" s="17">
        <f t="shared" si="1"/>
        <v>40.946262906298557</v>
      </c>
      <c r="J35" s="17">
        <f t="shared" si="2"/>
        <v>248576.01</v>
      </c>
      <c r="K35" s="17">
        <f t="shared" si="3"/>
        <v>24.631916484234821</v>
      </c>
    </row>
    <row r="36" spans="1:11">
      <c r="A36" s="10" t="s">
        <v>39</v>
      </c>
      <c r="B36" s="9" t="s">
        <v>74</v>
      </c>
      <c r="C36" s="6">
        <v>84450.08</v>
      </c>
      <c r="D36" s="6">
        <v>104129.69</v>
      </c>
      <c r="E36" s="6">
        <v>129614.8</v>
      </c>
      <c r="F36" s="6">
        <v>105560.58</v>
      </c>
      <c r="G36" s="6">
        <v>96251.54</v>
      </c>
      <c r="H36" s="17">
        <f t="shared" si="0"/>
        <v>45164.72</v>
      </c>
      <c r="I36" s="17">
        <f t="shared" si="1"/>
        <v>53.480967691208832</v>
      </c>
      <c r="J36" s="17">
        <f t="shared" si="2"/>
        <v>25485.11</v>
      </c>
      <c r="K36" s="17">
        <f t="shared" si="3"/>
        <v>24.474393422279462</v>
      </c>
    </row>
    <row r="37" spans="1:11">
      <c r="A37" s="10" t="s">
        <v>40</v>
      </c>
      <c r="B37" s="9" t="s">
        <v>75</v>
      </c>
      <c r="C37" s="6">
        <v>21693.58</v>
      </c>
      <c r="D37" s="6">
        <v>7349.25</v>
      </c>
      <c r="E37" s="6">
        <v>17440.02</v>
      </c>
      <c r="F37" s="6">
        <v>15720.9</v>
      </c>
      <c r="G37" s="6">
        <v>15720.9</v>
      </c>
      <c r="H37" s="17">
        <f t="shared" si="0"/>
        <v>-4253.5600000000013</v>
      </c>
      <c r="I37" s="17">
        <f t="shared" si="1"/>
        <v>-19.607459902883718</v>
      </c>
      <c r="J37" s="17">
        <f t="shared" si="2"/>
        <v>10090.77</v>
      </c>
      <c r="K37" s="17">
        <f t="shared" si="3"/>
        <v>137.3033983059496</v>
      </c>
    </row>
    <row r="38" spans="1:11">
      <c r="A38" s="10" t="s">
        <v>41</v>
      </c>
      <c r="B38" s="9" t="s">
        <v>76</v>
      </c>
      <c r="C38" s="6">
        <v>18268.400000000001</v>
      </c>
      <c r="D38" s="6">
        <v>53161.75</v>
      </c>
      <c r="E38" s="6">
        <v>44115.91</v>
      </c>
      <c r="F38" s="6">
        <v>44115.91</v>
      </c>
      <c r="G38" s="6">
        <v>44115.91</v>
      </c>
      <c r="H38" s="17">
        <f t="shared" si="0"/>
        <v>25847.510000000002</v>
      </c>
      <c r="I38" s="17">
        <f t="shared" si="1"/>
        <v>141.48754132819511</v>
      </c>
      <c r="J38" s="17">
        <f t="shared" si="2"/>
        <v>-9045.8399999999965</v>
      </c>
      <c r="K38" s="17">
        <f t="shared" si="3"/>
        <v>-17.015692673773898</v>
      </c>
    </row>
    <row r="39" spans="1:11" s="7" customFormat="1">
      <c r="A39" s="22" t="s">
        <v>42</v>
      </c>
      <c r="B39" s="26" t="s">
        <v>77</v>
      </c>
      <c r="C39" s="24">
        <f>SUM(C40:C41)</f>
        <v>695042.84000000008</v>
      </c>
      <c r="D39" s="24">
        <f>SUM(D40:D41)</f>
        <v>703036.6</v>
      </c>
      <c r="E39" s="24">
        <f t="shared" ref="E39:G39" si="8">SUM(E40:E41)</f>
        <v>89589.53</v>
      </c>
      <c r="F39" s="24">
        <f t="shared" si="8"/>
        <v>89679.39</v>
      </c>
      <c r="G39" s="24">
        <f t="shared" si="8"/>
        <v>89743.180000000008</v>
      </c>
      <c r="H39" s="25">
        <f t="shared" si="0"/>
        <v>-605453.31000000006</v>
      </c>
      <c r="I39" s="25">
        <f t="shared" si="1"/>
        <v>-87.110214673961678</v>
      </c>
      <c r="J39" s="25">
        <f t="shared" si="2"/>
        <v>-613447.06999999995</v>
      </c>
      <c r="K39" s="25">
        <f t="shared" si="3"/>
        <v>-87.256775820775189</v>
      </c>
    </row>
    <row r="40" spans="1:11">
      <c r="A40" s="10" t="s">
        <v>43</v>
      </c>
      <c r="B40" s="9" t="s">
        <v>78</v>
      </c>
      <c r="C40" s="6">
        <v>689160.54</v>
      </c>
      <c r="D40" s="6">
        <v>696366.59</v>
      </c>
      <c r="E40" s="6">
        <v>84601.43</v>
      </c>
      <c r="F40" s="6">
        <v>84691.29</v>
      </c>
      <c r="G40" s="6">
        <v>84755.08</v>
      </c>
      <c r="H40" s="17">
        <f t="shared" si="0"/>
        <v>-604559.1100000001</v>
      </c>
      <c r="I40" s="17">
        <f t="shared" si="1"/>
        <v>-87.723988085562766</v>
      </c>
      <c r="J40" s="17">
        <f t="shared" si="2"/>
        <v>-611765.15999999992</v>
      </c>
      <c r="K40" s="17">
        <f t="shared" si="3"/>
        <v>-87.851021112313845</v>
      </c>
    </row>
    <row r="41" spans="1:11" ht="31.5">
      <c r="A41" s="10" t="s">
        <v>44</v>
      </c>
      <c r="B41" s="9" t="s">
        <v>79</v>
      </c>
      <c r="C41" s="6">
        <v>5882.3</v>
      </c>
      <c r="D41" s="6">
        <v>6670.01</v>
      </c>
      <c r="E41" s="6">
        <v>4988.1000000000004</v>
      </c>
      <c r="F41" s="6">
        <v>4988.1000000000004</v>
      </c>
      <c r="G41" s="6">
        <v>4988.1000000000004</v>
      </c>
      <c r="H41" s="17">
        <f t="shared" si="0"/>
        <v>-894.19999999999982</v>
      </c>
      <c r="I41" s="17">
        <f t="shared" si="1"/>
        <v>-15.201536813831325</v>
      </c>
      <c r="J41" s="17">
        <f t="shared" si="2"/>
        <v>-1681.9099999999999</v>
      </c>
      <c r="K41" s="17">
        <f t="shared" si="3"/>
        <v>-25.216004173906782</v>
      </c>
    </row>
    <row r="42" spans="1:11" s="7" customFormat="1">
      <c r="A42" s="22" t="s">
        <v>45</v>
      </c>
      <c r="B42" s="26" t="s">
        <v>80</v>
      </c>
      <c r="C42" s="24">
        <f>SUM(C43:C45)</f>
        <v>1037909.6599999999</v>
      </c>
      <c r="D42" s="24">
        <f>SUM(D43:D45)</f>
        <v>1651703.56</v>
      </c>
      <c r="E42" s="24">
        <f t="shared" ref="E42:G42" si="9">SUM(E43:E45)</f>
        <v>1342601.42</v>
      </c>
      <c r="F42" s="24">
        <f t="shared" si="9"/>
        <v>1340915.0599999998</v>
      </c>
      <c r="G42" s="24">
        <f t="shared" si="9"/>
        <v>1353029.72</v>
      </c>
      <c r="H42" s="25">
        <f t="shared" si="0"/>
        <v>304691.76</v>
      </c>
      <c r="I42" s="25">
        <f t="shared" si="1"/>
        <v>29.356289062768724</v>
      </c>
      <c r="J42" s="25">
        <f t="shared" si="2"/>
        <v>-309102.14000000013</v>
      </c>
      <c r="K42" s="25">
        <f t="shared" si="3"/>
        <v>-18.714141416514238</v>
      </c>
    </row>
    <row r="43" spans="1:11">
      <c r="A43" s="10" t="s">
        <v>46</v>
      </c>
      <c r="B43" s="9" t="s">
        <v>81</v>
      </c>
      <c r="C43" s="6">
        <v>615130.84</v>
      </c>
      <c r="D43" s="6">
        <v>611547.28</v>
      </c>
      <c r="E43" s="6">
        <v>554259.9</v>
      </c>
      <c r="F43" s="6">
        <v>498786.04</v>
      </c>
      <c r="G43" s="6">
        <v>491690.47</v>
      </c>
      <c r="H43" s="17">
        <f t="shared" si="0"/>
        <v>-60870.939999999944</v>
      </c>
      <c r="I43" s="17">
        <f t="shared" si="1"/>
        <v>-9.8956085505321028</v>
      </c>
      <c r="J43" s="17">
        <f t="shared" si="2"/>
        <v>-57287.380000000005</v>
      </c>
      <c r="K43" s="17">
        <f t="shared" si="3"/>
        <v>-9.3676125908041001</v>
      </c>
    </row>
    <row r="44" spans="1:11">
      <c r="A44" s="10" t="s">
        <v>47</v>
      </c>
      <c r="B44" s="9" t="s">
        <v>82</v>
      </c>
      <c r="C44" s="6">
        <v>377451.24</v>
      </c>
      <c r="D44" s="6">
        <v>983799.07</v>
      </c>
      <c r="E44" s="6">
        <v>740372.37</v>
      </c>
      <c r="F44" s="6">
        <v>794503.39</v>
      </c>
      <c r="G44" s="6">
        <v>813711.57</v>
      </c>
      <c r="H44" s="17">
        <f t="shared" si="0"/>
        <v>362921.13</v>
      </c>
      <c r="I44" s="17">
        <f t="shared" si="1"/>
        <v>96.150467011315158</v>
      </c>
      <c r="J44" s="17">
        <f t="shared" si="2"/>
        <v>-243426.69999999995</v>
      </c>
      <c r="K44" s="17">
        <f t="shared" si="3"/>
        <v>-24.74353833247676</v>
      </c>
    </row>
    <row r="45" spans="1:11">
      <c r="A45" s="10" t="s">
        <v>48</v>
      </c>
      <c r="B45" s="9" t="s">
        <v>83</v>
      </c>
      <c r="C45" s="6">
        <v>45327.58</v>
      </c>
      <c r="D45" s="6">
        <v>56357.21</v>
      </c>
      <c r="E45" s="6">
        <v>47969.15</v>
      </c>
      <c r="F45" s="6">
        <v>47625.63</v>
      </c>
      <c r="G45" s="6">
        <v>47627.68</v>
      </c>
      <c r="H45" s="17">
        <f t="shared" si="0"/>
        <v>2641.5699999999997</v>
      </c>
      <c r="I45" s="17">
        <f t="shared" si="1"/>
        <v>5.8277322548435251</v>
      </c>
      <c r="J45" s="17">
        <f t="shared" si="2"/>
        <v>-8388.0599999999977</v>
      </c>
      <c r="K45" s="17">
        <f t="shared" si="3"/>
        <v>-14.883738921781259</v>
      </c>
    </row>
    <row r="46" spans="1:11" s="7" customFormat="1">
      <c r="A46" s="22" t="s">
        <v>49</v>
      </c>
      <c r="B46" s="26" t="s">
        <v>84</v>
      </c>
      <c r="C46" s="24">
        <f>SUM(C47:C50)</f>
        <v>125825.90000000001</v>
      </c>
      <c r="D46" s="24">
        <f>SUM(D47:D50)</f>
        <v>150945.03000000003</v>
      </c>
      <c r="E46" s="24">
        <f t="shared" ref="E46:G46" si="10">SUM(E47:E50)</f>
        <v>157807.12</v>
      </c>
      <c r="F46" s="24">
        <f t="shared" si="10"/>
        <v>156183.59</v>
      </c>
      <c r="G46" s="24">
        <f t="shared" si="10"/>
        <v>97874.559999999998</v>
      </c>
      <c r="H46" s="25">
        <f t="shared" si="0"/>
        <v>31981.219999999987</v>
      </c>
      <c r="I46" s="25">
        <f t="shared" si="1"/>
        <v>25.417040529811416</v>
      </c>
      <c r="J46" s="25">
        <f t="shared" si="2"/>
        <v>6862.0899999999674</v>
      </c>
      <c r="K46" s="25">
        <f t="shared" si="3"/>
        <v>4.5460854193079285</v>
      </c>
    </row>
    <row r="47" spans="1:11">
      <c r="A47" s="10" t="s">
        <v>50</v>
      </c>
      <c r="B47" s="9" t="s">
        <v>85</v>
      </c>
      <c r="C47" s="6">
        <v>74983.8</v>
      </c>
      <c r="D47" s="6">
        <v>83412.41</v>
      </c>
      <c r="E47" s="6">
        <v>90794.31</v>
      </c>
      <c r="F47" s="6">
        <v>89170.78</v>
      </c>
      <c r="G47" s="6">
        <v>89170.78</v>
      </c>
      <c r="H47" s="17">
        <f t="shared" si="0"/>
        <v>15810.509999999995</v>
      </c>
      <c r="I47" s="17">
        <f t="shared" si="1"/>
        <v>21.08523441063268</v>
      </c>
      <c r="J47" s="17">
        <f t="shared" si="2"/>
        <v>7381.8999999999942</v>
      </c>
      <c r="K47" s="17">
        <f t="shared" si="3"/>
        <v>8.8498821698114227</v>
      </c>
    </row>
    <row r="48" spans="1:11">
      <c r="A48" s="10" t="s">
        <v>51</v>
      </c>
      <c r="B48" s="9" t="s">
        <v>86</v>
      </c>
      <c r="C48" s="6">
        <v>6399.18</v>
      </c>
      <c r="D48" s="6">
        <v>2412.7399999999998</v>
      </c>
      <c r="E48" s="6">
        <v>63309.03</v>
      </c>
      <c r="F48" s="6">
        <v>63309.03</v>
      </c>
      <c r="G48" s="6">
        <v>5000</v>
      </c>
      <c r="H48" s="17">
        <f t="shared" si="0"/>
        <v>56909.85</v>
      </c>
      <c r="I48" s="17">
        <f t="shared" si="1"/>
        <v>889.33035170131166</v>
      </c>
      <c r="J48" s="17">
        <f t="shared" si="2"/>
        <v>60896.29</v>
      </c>
      <c r="K48" s="17">
        <f t="shared" si="3"/>
        <v>2523.9474622213752</v>
      </c>
    </row>
    <row r="49" spans="1:11">
      <c r="A49" s="10" t="s">
        <v>52</v>
      </c>
      <c r="B49" s="9" t="s">
        <v>87</v>
      </c>
      <c r="C49" s="6">
        <v>40607.300000000003</v>
      </c>
      <c r="D49" s="6">
        <v>60653.81</v>
      </c>
      <c r="E49" s="6">
        <v>0</v>
      </c>
      <c r="F49" s="6">
        <v>0</v>
      </c>
      <c r="G49" s="6">
        <v>0</v>
      </c>
      <c r="H49" s="17">
        <f t="shared" si="0"/>
        <v>-40607.300000000003</v>
      </c>
      <c r="I49" s="17">
        <f t="shared" si="1"/>
        <v>-100</v>
      </c>
      <c r="J49" s="17">
        <f t="shared" si="2"/>
        <v>-60653.81</v>
      </c>
      <c r="K49" s="17">
        <f t="shared" si="3"/>
        <v>-100</v>
      </c>
    </row>
    <row r="50" spans="1:11" ht="31.5">
      <c r="A50" s="10" t="s">
        <v>53</v>
      </c>
      <c r="B50" s="9" t="s">
        <v>88</v>
      </c>
      <c r="C50" s="6">
        <v>3835.62</v>
      </c>
      <c r="D50" s="6">
        <v>4466.07</v>
      </c>
      <c r="E50" s="6">
        <v>3703.78</v>
      </c>
      <c r="F50" s="6">
        <v>3703.78</v>
      </c>
      <c r="G50" s="6">
        <v>3703.78</v>
      </c>
      <c r="H50" s="17">
        <f t="shared" si="0"/>
        <v>-131.83999999999969</v>
      </c>
      <c r="I50" s="17">
        <f t="shared" si="1"/>
        <v>-3.4372539511213205</v>
      </c>
      <c r="J50" s="17">
        <f t="shared" si="2"/>
        <v>-762.28999999999951</v>
      </c>
      <c r="K50" s="17">
        <f t="shared" si="3"/>
        <v>-17.068474072282783</v>
      </c>
    </row>
    <row r="51" spans="1:11" s="7" customFormat="1" ht="31.5">
      <c r="A51" s="22" t="s">
        <v>54</v>
      </c>
      <c r="B51" s="26" t="s">
        <v>89</v>
      </c>
      <c r="C51" s="24">
        <f>C52</f>
        <v>47305.11</v>
      </c>
      <c r="D51" s="24">
        <f>D52</f>
        <v>38000</v>
      </c>
      <c r="E51" s="24">
        <f t="shared" ref="E51:G51" si="11">E52</f>
        <v>90000</v>
      </c>
      <c r="F51" s="24">
        <f t="shared" si="11"/>
        <v>90000</v>
      </c>
      <c r="G51" s="24">
        <f t="shared" si="11"/>
        <v>90000</v>
      </c>
      <c r="H51" s="25">
        <f t="shared" si="0"/>
        <v>42694.89</v>
      </c>
      <c r="I51" s="25">
        <f t="shared" si="1"/>
        <v>90.254287538914923</v>
      </c>
      <c r="J51" s="25">
        <f t="shared" si="2"/>
        <v>52000</v>
      </c>
      <c r="K51" s="25">
        <f t="shared" si="3"/>
        <v>136.84210526315786</v>
      </c>
    </row>
    <row r="52" spans="1:11" ht="31.5">
      <c r="A52" s="16" t="s">
        <v>55</v>
      </c>
      <c r="B52" s="28" t="s">
        <v>95</v>
      </c>
      <c r="C52" s="6">
        <v>47305.11</v>
      </c>
      <c r="D52" s="6">
        <v>38000</v>
      </c>
      <c r="E52" s="6">
        <v>90000</v>
      </c>
      <c r="F52" s="6">
        <v>90000</v>
      </c>
      <c r="G52" s="6">
        <v>90000</v>
      </c>
      <c r="H52" s="17">
        <f t="shared" si="0"/>
        <v>42694.89</v>
      </c>
      <c r="I52" s="17">
        <f t="shared" si="1"/>
        <v>90.254287538914923</v>
      </c>
      <c r="J52" s="17">
        <f t="shared" si="2"/>
        <v>52000</v>
      </c>
      <c r="K52" s="17">
        <f t="shared" si="3"/>
        <v>136.84210526315786</v>
      </c>
    </row>
    <row r="53" spans="1:11" s="7" customFormat="1">
      <c r="A53" s="20"/>
      <c r="B53" s="21" t="s">
        <v>102</v>
      </c>
      <c r="C53" s="24">
        <f>C8+C17+C19+C25+C30+C33+C39+C42+C46+C51</f>
        <v>4719076.1400000006</v>
      </c>
      <c r="D53" s="24">
        <f t="shared" ref="D53:G53" si="12">D8+D17+D19+D25+D30+D33+D39+D42+D46+D51</f>
        <v>6013871.04</v>
      </c>
      <c r="E53" s="24">
        <f t="shared" si="12"/>
        <v>5264674.93</v>
      </c>
      <c r="F53" s="24">
        <f t="shared" si="12"/>
        <v>4875314.9400000004</v>
      </c>
      <c r="G53" s="24">
        <f t="shared" si="12"/>
        <v>4575896.9399999995</v>
      </c>
      <c r="H53" s="18">
        <f t="shared" si="0"/>
        <v>545598.78999999911</v>
      </c>
      <c r="I53" s="18">
        <f t="shared" si="1"/>
        <v>11.561559377594605</v>
      </c>
      <c r="J53" s="18">
        <f t="shared" si="2"/>
        <v>-749196.11000000034</v>
      </c>
      <c r="K53" s="18">
        <f t="shared" si="3"/>
        <v>-12.45780138976842</v>
      </c>
    </row>
    <row r="54" spans="1:11" ht="15" customHeight="1">
      <c r="A54" s="32" t="s">
        <v>97</v>
      </c>
      <c r="B54" s="33"/>
      <c r="C54" s="6"/>
      <c r="D54" s="6"/>
      <c r="E54" s="5"/>
      <c r="F54" s="17">
        <v>55133.4</v>
      </c>
      <c r="G54" s="17">
        <v>96701.54</v>
      </c>
      <c r="H54" s="17">
        <f t="shared" si="0"/>
        <v>0</v>
      </c>
      <c r="I54" s="17">
        <v>0</v>
      </c>
      <c r="J54" s="17">
        <f t="shared" si="2"/>
        <v>0</v>
      </c>
      <c r="K54" s="17">
        <v>0</v>
      </c>
    </row>
    <row r="55" spans="1:11" s="7" customFormat="1">
      <c r="A55" s="22"/>
      <c r="B55" s="21" t="s">
        <v>0</v>
      </c>
      <c r="C55" s="27">
        <f>C53+C54</f>
        <v>4719076.1400000006</v>
      </c>
      <c r="D55" s="27">
        <f t="shared" ref="D55:G55" si="13">D53+D54</f>
        <v>6013871.04</v>
      </c>
      <c r="E55" s="27">
        <f t="shared" si="13"/>
        <v>5264674.93</v>
      </c>
      <c r="F55" s="27">
        <f t="shared" si="13"/>
        <v>4930448.3400000008</v>
      </c>
      <c r="G55" s="27">
        <f t="shared" si="13"/>
        <v>4672598.4799999995</v>
      </c>
      <c r="H55" s="25">
        <f t="shared" si="0"/>
        <v>545598.78999999911</v>
      </c>
      <c r="I55" s="25">
        <f t="shared" si="1"/>
        <v>11.561559377594605</v>
      </c>
      <c r="J55" s="25">
        <f t="shared" si="2"/>
        <v>-749196.11000000034</v>
      </c>
      <c r="K55" s="25">
        <f t="shared" si="3"/>
        <v>-12.45780138976842</v>
      </c>
    </row>
    <row r="56" spans="1:11">
      <c r="B56" s="4"/>
      <c r="C56" s="4"/>
    </row>
    <row r="57" spans="1:11" ht="60" customHeight="1">
      <c r="A57" s="41" t="s">
        <v>101</v>
      </c>
      <c r="B57" s="41"/>
      <c r="C57" s="41"/>
      <c r="D57" s="41"/>
      <c r="E57" s="41"/>
      <c r="F57" s="41"/>
      <c r="G57" s="41"/>
      <c r="H57" s="41"/>
      <c r="I57" s="41"/>
      <c r="J57" s="41"/>
      <c r="K57" s="42"/>
    </row>
  </sheetData>
  <autoFilter ref="A7:K55" xr:uid="{00000000-0009-0000-0000-000000000000}"/>
  <mergeCells count="13">
    <mergeCell ref="A57:K57"/>
    <mergeCell ref="B2:K2"/>
    <mergeCell ref="E4:G4"/>
    <mergeCell ref="A54:B54"/>
    <mergeCell ref="G5:G6"/>
    <mergeCell ref="A5:A6"/>
    <mergeCell ref="E5:E6"/>
    <mergeCell ref="F5:F6"/>
    <mergeCell ref="D5:D6"/>
    <mergeCell ref="C5:C6"/>
    <mergeCell ref="J5:K5"/>
    <mergeCell ref="H5:I5"/>
    <mergeCell ref="B5:B6"/>
  </mergeCells>
  <pageMargins left="0.39370078740157499" right="0.39370078740157499" top="0.59055118110236204" bottom="0.59055118110236204" header="0.499999992490753" footer="0.499999992490753"/>
  <pageSetup paperSize="9" fitToHeight="0" orientation="landscape" r:id="rId1"/>
  <headerFooter alignWithMargins="0">
    <oddFooter>&amp;CСтраница &amp;P из &amp;N</oddFoot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tabSelected="1" workbookViewId="0">
      <selection activeCell="E6" sqref="E6:G6"/>
    </sheetView>
  </sheetViews>
  <sheetFormatPr defaultColWidth="9.140625" defaultRowHeight="15.75"/>
  <cols>
    <col min="1" max="1" width="6.140625" style="2" bestFit="1" customWidth="1"/>
    <col min="2" max="2" width="51.28515625" style="2" bestFit="1" customWidth="1"/>
    <col min="3" max="3" width="15.42578125" style="2" bestFit="1" customWidth="1"/>
    <col min="4" max="4" width="16.85546875" style="2" bestFit="1" customWidth="1"/>
    <col min="5" max="7" width="14.7109375" style="2" bestFit="1" customWidth="1"/>
    <col min="8" max="8" width="13.140625" style="2" bestFit="1" customWidth="1"/>
    <col min="9" max="9" width="9.85546875" style="2" bestFit="1" customWidth="1"/>
    <col min="10" max="10" width="13.140625" style="2" bestFit="1" customWidth="1"/>
    <col min="11" max="11" width="12.7109375" style="2" bestFit="1" customWidth="1"/>
    <col min="12" max="226" width="9.140625" style="2" customWidth="1"/>
    <col min="227" max="16384" width="9.140625" style="2"/>
  </cols>
  <sheetData>
    <row r="1" spans="1:11">
      <c r="B1" s="3"/>
      <c r="C1" s="3"/>
    </row>
    <row r="2" spans="1:11">
      <c r="A2" s="43" t="s">
        <v>106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B3" s="3"/>
      <c r="C3" s="3"/>
    </row>
    <row r="4" spans="1:11" ht="36" customHeight="1">
      <c r="B4" s="29" t="s">
        <v>107</v>
      </c>
      <c r="C4" s="30"/>
      <c r="D4" s="30"/>
      <c r="E4" s="30"/>
      <c r="F4" s="30"/>
      <c r="G4" s="30"/>
      <c r="H4" s="30"/>
      <c r="I4" s="30"/>
      <c r="J4" s="30"/>
      <c r="K4" s="30"/>
    </row>
    <row r="5" spans="1:11">
      <c r="B5" s="1"/>
      <c r="C5" s="1"/>
    </row>
    <row r="6" spans="1:11">
      <c r="B6" s="1"/>
      <c r="C6" s="1"/>
      <c r="E6" s="31"/>
      <c r="F6" s="31"/>
      <c r="G6" s="31"/>
      <c r="I6" s="19"/>
    </row>
    <row r="7" spans="1:11" ht="28.9" customHeight="1">
      <c r="A7" s="36" t="s">
        <v>1</v>
      </c>
      <c r="B7" s="39" t="s">
        <v>2</v>
      </c>
      <c r="C7" s="34" t="s">
        <v>98</v>
      </c>
      <c r="D7" s="34" t="s">
        <v>99</v>
      </c>
      <c r="E7" s="34" t="s">
        <v>100</v>
      </c>
      <c r="F7" s="34" t="s">
        <v>90</v>
      </c>
      <c r="G7" s="34" t="s">
        <v>91</v>
      </c>
      <c r="H7" s="38" t="s">
        <v>104</v>
      </c>
      <c r="I7" s="38"/>
      <c r="J7" s="38" t="s">
        <v>105</v>
      </c>
      <c r="K7" s="38"/>
    </row>
    <row r="8" spans="1:11" ht="21" customHeight="1">
      <c r="A8" s="37"/>
      <c r="B8" s="40"/>
      <c r="C8" s="35"/>
      <c r="D8" s="35"/>
      <c r="E8" s="35"/>
      <c r="F8" s="35"/>
      <c r="G8" s="35"/>
      <c r="H8" s="14" t="s">
        <v>92</v>
      </c>
      <c r="I8" s="14" t="s">
        <v>93</v>
      </c>
      <c r="J8" s="14" t="s">
        <v>92</v>
      </c>
      <c r="K8" s="14" t="s">
        <v>93</v>
      </c>
    </row>
    <row r="9" spans="1:11" s="12" customFormat="1" ht="12">
      <c r="A9" s="11">
        <v>1</v>
      </c>
      <c r="B9" s="11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</row>
    <row r="10" spans="1:11" s="7" customFormat="1">
      <c r="A10" s="22" t="s">
        <v>4</v>
      </c>
      <c r="B10" s="23" t="s">
        <v>3</v>
      </c>
      <c r="C10" s="24">
        <f>SUM(C11:C18)</f>
        <v>340233.89</v>
      </c>
      <c r="D10" s="24">
        <f>SUM(D11:D18)</f>
        <v>400681.28</v>
      </c>
      <c r="E10" s="24">
        <f>SUM(E11:E18)</f>
        <v>359711.63</v>
      </c>
      <c r="F10" s="24">
        <f>SUM(F11:F18)</f>
        <v>345147.95</v>
      </c>
      <c r="G10" s="24">
        <f>SUM(G11:G18)</f>
        <v>343882.65</v>
      </c>
      <c r="H10" s="25">
        <f>E10-C10</f>
        <v>19477.739999999991</v>
      </c>
      <c r="I10" s="25">
        <f>(E10/C10*100)-100</f>
        <v>5.7248088954336822</v>
      </c>
      <c r="J10" s="25">
        <f>E10-D10</f>
        <v>-40969.650000000023</v>
      </c>
      <c r="K10" s="25">
        <f>(E10/D10*100)-100</f>
        <v>-10.224997284624834</v>
      </c>
    </row>
    <row r="11" spans="1:11" ht="47.25">
      <c r="A11" s="10" t="s">
        <v>5</v>
      </c>
      <c r="B11" s="9" t="s">
        <v>13</v>
      </c>
      <c r="C11" s="6">
        <v>1868.88</v>
      </c>
      <c r="D11" s="6">
        <v>2202.5700000000002</v>
      </c>
      <c r="E11" s="6">
        <v>2202.5700000000002</v>
      </c>
      <c r="F11" s="6">
        <v>2202.5700000000002</v>
      </c>
      <c r="G11" s="6">
        <v>2202.5700000000002</v>
      </c>
      <c r="H11" s="17">
        <f t="shared" ref="H11:H57" si="0">E11-C11</f>
        <v>333.69000000000005</v>
      </c>
      <c r="I11" s="17">
        <f t="shared" ref="I11:I57" si="1">(E11/C11*100)-100</f>
        <v>17.855078977783492</v>
      </c>
      <c r="J11" s="17">
        <f t="shared" ref="J11:J57" si="2">E11-D11</f>
        <v>0</v>
      </c>
      <c r="K11" s="17">
        <f t="shared" ref="K11:K57" si="3">(E11/D11*100)-100</f>
        <v>0</v>
      </c>
    </row>
    <row r="12" spans="1:11" ht="63">
      <c r="A12" s="10" t="s">
        <v>6</v>
      </c>
      <c r="B12" s="9" t="s">
        <v>14</v>
      </c>
      <c r="C12" s="6">
        <v>19020.8</v>
      </c>
      <c r="D12" s="6">
        <v>21378.35</v>
      </c>
      <c r="E12" s="6">
        <v>14147.02</v>
      </c>
      <c r="F12" s="6">
        <v>14147.02</v>
      </c>
      <c r="G12" s="6">
        <v>14147.02</v>
      </c>
      <c r="H12" s="17">
        <f t="shared" si="0"/>
        <v>-4873.7799999999988</v>
      </c>
      <c r="I12" s="17">
        <f t="shared" si="1"/>
        <v>-25.623422779273213</v>
      </c>
      <c r="J12" s="17">
        <f t="shared" si="2"/>
        <v>-7231.3299999999981</v>
      </c>
      <c r="K12" s="17">
        <f t="shared" si="3"/>
        <v>-33.825482322068808</v>
      </c>
    </row>
    <row r="13" spans="1:11" ht="63">
      <c r="A13" s="10" t="s">
        <v>7</v>
      </c>
      <c r="B13" s="9" t="s">
        <v>15</v>
      </c>
      <c r="C13" s="6">
        <v>100299.59</v>
      </c>
      <c r="D13" s="6">
        <v>115308.73</v>
      </c>
      <c r="E13" s="6">
        <v>98899.72</v>
      </c>
      <c r="F13" s="6">
        <v>99601.49</v>
      </c>
      <c r="G13" s="6">
        <v>98898.75</v>
      </c>
      <c r="H13" s="17">
        <f t="shared" si="0"/>
        <v>-1399.8699999999953</v>
      </c>
      <c r="I13" s="17">
        <f t="shared" si="1"/>
        <v>-1.3956886563544231</v>
      </c>
      <c r="J13" s="17">
        <f t="shared" si="2"/>
        <v>-16409.009999999995</v>
      </c>
      <c r="K13" s="17">
        <f t="shared" si="3"/>
        <v>-14.230501021041505</v>
      </c>
    </row>
    <row r="14" spans="1:11">
      <c r="A14" s="10" t="s">
        <v>8</v>
      </c>
      <c r="B14" s="9" t="s">
        <v>16</v>
      </c>
      <c r="C14" s="6">
        <v>0</v>
      </c>
      <c r="D14" s="6">
        <v>68.86</v>
      </c>
      <c r="E14" s="6">
        <v>0</v>
      </c>
      <c r="F14" s="6">
        <v>0</v>
      </c>
      <c r="G14" s="6">
        <v>0</v>
      </c>
      <c r="H14" s="17">
        <f t="shared" si="0"/>
        <v>0</v>
      </c>
      <c r="I14" s="17">
        <v>0</v>
      </c>
      <c r="J14" s="17">
        <f t="shared" si="2"/>
        <v>-68.86</v>
      </c>
      <c r="K14" s="17">
        <f t="shared" si="3"/>
        <v>-100</v>
      </c>
    </row>
    <row r="15" spans="1:11" ht="47.25">
      <c r="A15" s="10" t="s">
        <v>9</v>
      </c>
      <c r="B15" s="9" t="s">
        <v>17</v>
      </c>
      <c r="C15" s="6">
        <v>37871.78</v>
      </c>
      <c r="D15" s="6">
        <v>41428.050000000003</v>
      </c>
      <c r="E15" s="6">
        <v>35065.11</v>
      </c>
      <c r="F15" s="6">
        <v>35065.11</v>
      </c>
      <c r="G15" s="6">
        <v>35065.11</v>
      </c>
      <c r="H15" s="17">
        <f t="shared" si="0"/>
        <v>-2806.6699999999983</v>
      </c>
      <c r="I15" s="17">
        <f t="shared" si="1"/>
        <v>-7.4109798905675888</v>
      </c>
      <c r="J15" s="17">
        <f t="shared" si="2"/>
        <v>-6362.9400000000023</v>
      </c>
      <c r="K15" s="17">
        <f t="shared" si="3"/>
        <v>-15.359014001383116</v>
      </c>
    </row>
    <row r="16" spans="1:11" ht="31.5">
      <c r="A16" s="10" t="s">
        <v>10</v>
      </c>
      <c r="B16" s="9" t="s">
        <v>18</v>
      </c>
      <c r="C16" s="6">
        <v>0</v>
      </c>
      <c r="D16" s="6">
        <v>1499.84</v>
      </c>
      <c r="E16" s="6">
        <v>9957.64</v>
      </c>
      <c r="F16" s="6">
        <v>0</v>
      </c>
      <c r="G16" s="6">
        <v>0</v>
      </c>
      <c r="H16" s="17">
        <f t="shared" si="0"/>
        <v>9957.64</v>
      </c>
      <c r="I16" s="17">
        <v>0</v>
      </c>
      <c r="J16" s="17">
        <f t="shared" si="2"/>
        <v>8457.7999999999993</v>
      </c>
      <c r="K16" s="17">
        <f t="shared" si="3"/>
        <v>563.91348410497119</v>
      </c>
    </row>
    <row r="17" spans="1:11">
      <c r="A17" s="10" t="s">
        <v>11</v>
      </c>
      <c r="B17" s="9" t="s">
        <v>19</v>
      </c>
      <c r="C17" s="6">
        <v>0</v>
      </c>
      <c r="D17" s="6">
        <v>1900</v>
      </c>
      <c r="E17" s="6">
        <v>9000</v>
      </c>
      <c r="F17" s="6">
        <v>9000</v>
      </c>
      <c r="G17" s="6">
        <v>9000</v>
      </c>
      <c r="H17" s="17">
        <f t="shared" si="0"/>
        <v>9000</v>
      </c>
      <c r="I17" s="17">
        <v>0</v>
      </c>
      <c r="J17" s="17">
        <f t="shared" si="2"/>
        <v>7100</v>
      </c>
      <c r="K17" s="17">
        <f t="shared" si="3"/>
        <v>373.68421052631572</v>
      </c>
    </row>
    <row r="18" spans="1:11">
      <c r="A18" s="10" t="s">
        <v>12</v>
      </c>
      <c r="B18" s="9" t="s">
        <v>20</v>
      </c>
      <c r="C18" s="6">
        <v>181172.84</v>
      </c>
      <c r="D18" s="6">
        <v>216894.88</v>
      </c>
      <c r="E18" s="6">
        <v>190439.57</v>
      </c>
      <c r="F18" s="6">
        <v>185131.76</v>
      </c>
      <c r="G18" s="6">
        <v>184569.2</v>
      </c>
      <c r="H18" s="17">
        <f t="shared" si="0"/>
        <v>9266.7300000000105</v>
      </c>
      <c r="I18" s="17">
        <f t="shared" si="1"/>
        <v>5.114856067830047</v>
      </c>
      <c r="J18" s="17">
        <f t="shared" si="2"/>
        <v>-26455.309999999998</v>
      </c>
      <c r="K18" s="17">
        <f t="shared" si="3"/>
        <v>-12.197295759125339</v>
      </c>
    </row>
    <row r="19" spans="1:11" s="7" customFormat="1" ht="31.5">
      <c r="A19" s="22" t="s">
        <v>21</v>
      </c>
      <c r="B19" s="26" t="s">
        <v>56</v>
      </c>
      <c r="C19" s="24">
        <f>SUM(C20:C20)</f>
        <v>25179.8</v>
      </c>
      <c r="D19" s="24">
        <f>SUM(D20:D20)</f>
        <v>28445.85</v>
      </c>
      <c r="E19" s="24">
        <f>SUM(E20:E20)</f>
        <v>26908.49</v>
      </c>
      <c r="F19" s="24">
        <f>SUM(F20:F20)</f>
        <v>26668.49</v>
      </c>
      <c r="G19" s="24">
        <f>SUM(G20:G20)</f>
        <v>26668.49</v>
      </c>
      <c r="H19" s="25">
        <f t="shared" si="0"/>
        <v>1728.6900000000023</v>
      </c>
      <c r="I19" s="25">
        <f t="shared" si="1"/>
        <v>6.8653841571418468</v>
      </c>
      <c r="J19" s="25">
        <f t="shared" si="2"/>
        <v>-1537.3599999999969</v>
      </c>
      <c r="K19" s="25">
        <f t="shared" si="3"/>
        <v>-5.4045141909979719</v>
      </c>
    </row>
    <row r="20" spans="1:11" ht="47.25">
      <c r="A20" s="10" t="s">
        <v>96</v>
      </c>
      <c r="B20" s="9" t="s">
        <v>94</v>
      </c>
      <c r="C20" s="6">
        <v>25179.8</v>
      </c>
      <c r="D20" s="6">
        <v>28445.85</v>
      </c>
      <c r="E20" s="6">
        <v>26908.49</v>
      </c>
      <c r="F20" s="6">
        <v>26668.49</v>
      </c>
      <c r="G20" s="6">
        <v>26668.49</v>
      </c>
      <c r="H20" s="17">
        <f t="shared" si="0"/>
        <v>1728.6900000000023</v>
      </c>
      <c r="I20" s="17">
        <f t="shared" si="1"/>
        <v>6.8653841571418468</v>
      </c>
      <c r="J20" s="17">
        <f t="shared" si="2"/>
        <v>-1537.3599999999969</v>
      </c>
      <c r="K20" s="17">
        <f t="shared" si="3"/>
        <v>-5.4045141909979719</v>
      </c>
    </row>
    <row r="21" spans="1:11" s="7" customFormat="1">
      <c r="A21" s="22" t="s">
        <v>22</v>
      </c>
      <c r="B21" s="26" t="s">
        <v>57</v>
      </c>
      <c r="C21" s="24">
        <f>SUM(C22:C26)</f>
        <v>137534.69</v>
      </c>
      <c r="D21" s="24">
        <f>SUM(D22:D26)</f>
        <v>460393.85000000003</v>
      </c>
      <c r="E21" s="24">
        <f t="shared" ref="E21:G21" si="4">SUM(E22:E26)</f>
        <v>398549.73999999993</v>
      </c>
      <c r="F21" s="24">
        <f t="shared" si="4"/>
        <v>165251.59</v>
      </c>
      <c r="G21" s="24">
        <f t="shared" si="4"/>
        <v>65251.59</v>
      </c>
      <c r="H21" s="25">
        <f t="shared" si="0"/>
        <v>261015.04999999993</v>
      </c>
      <c r="I21" s="25">
        <f t="shared" si="1"/>
        <v>189.78124718934544</v>
      </c>
      <c r="J21" s="25">
        <f t="shared" si="2"/>
        <v>-61844.110000000102</v>
      </c>
      <c r="K21" s="25">
        <f t="shared" si="3"/>
        <v>-13.432870573749</v>
      </c>
    </row>
    <row r="22" spans="1:11">
      <c r="A22" s="10" t="s">
        <v>23</v>
      </c>
      <c r="B22" s="9" t="s">
        <v>58</v>
      </c>
      <c r="C22" s="6">
        <v>477.6</v>
      </c>
      <c r="D22" s="6">
        <v>355.48</v>
      </c>
      <c r="E22" s="6">
        <v>355.48</v>
      </c>
      <c r="F22" s="6">
        <v>355.48</v>
      </c>
      <c r="G22" s="6">
        <v>355.48</v>
      </c>
      <c r="H22" s="17">
        <f t="shared" si="0"/>
        <v>-122.12</v>
      </c>
      <c r="I22" s="17">
        <f t="shared" si="1"/>
        <v>-25.569514237855955</v>
      </c>
      <c r="J22" s="17">
        <f t="shared" si="2"/>
        <v>0</v>
      </c>
      <c r="K22" s="17">
        <f t="shared" si="3"/>
        <v>0</v>
      </c>
    </row>
    <row r="23" spans="1:11">
      <c r="A23" s="10" t="s">
        <v>24</v>
      </c>
      <c r="B23" s="9" t="s">
        <v>59</v>
      </c>
      <c r="C23" s="6">
        <v>486.77</v>
      </c>
      <c r="D23" s="6">
        <v>1434.6</v>
      </c>
      <c r="E23" s="6">
        <v>500</v>
      </c>
      <c r="F23" s="6">
        <v>500</v>
      </c>
      <c r="G23" s="6">
        <v>500</v>
      </c>
      <c r="H23" s="17">
        <f t="shared" si="0"/>
        <v>13.230000000000018</v>
      </c>
      <c r="I23" s="17">
        <f t="shared" si="1"/>
        <v>2.7179160589190019</v>
      </c>
      <c r="J23" s="17">
        <f t="shared" si="2"/>
        <v>-934.59999999999991</v>
      </c>
      <c r="K23" s="17">
        <f t="shared" si="3"/>
        <v>-65.147079325247461</v>
      </c>
    </row>
    <row r="24" spans="1:11">
      <c r="A24" s="10" t="s">
        <v>25</v>
      </c>
      <c r="B24" s="9" t="s">
        <v>60</v>
      </c>
      <c r="C24" s="6">
        <v>10080.06</v>
      </c>
      <c r="D24" s="6">
        <v>5000</v>
      </c>
      <c r="E24" s="6">
        <v>10510.3</v>
      </c>
      <c r="F24" s="6">
        <v>10510</v>
      </c>
      <c r="G24" s="6">
        <v>10510</v>
      </c>
      <c r="H24" s="17">
        <f t="shared" si="0"/>
        <v>430.23999999999978</v>
      </c>
      <c r="I24" s="17">
        <f t="shared" si="1"/>
        <v>4.2682285621315827</v>
      </c>
      <c r="J24" s="17">
        <f t="shared" si="2"/>
        <v>5510.2999999999993</v>
      </c>
      <c r="K24" s="17">
        <f t="shared" si="3"/>
        <v>110.20599999999999</v>
      </c>
    </row>
    <row r="25" spans="1:11">
      <c r="A25" s="10" t="s">
        <v>26</v>
      </c>
      <c r="B25" s="9" t="s">
        <v>61</v>
      </c>
      <c r="C25" s="6">
        <v>125838.71</v>
      </c>
      <c r="D25" s="6">
        <v>452850.87</v>
      </c>
      <c r="E25" s="6">
        <v>381137.55</v>
      </c>
      <c r="F25" s="6">
        <v>152411.10999999999</v>
      </c>
      <c r="G25" s="6">
        <v>52411.11</v>
      </c>
      <c r="H25" s="17">
        <f t="shared" si="0"/>
        <v>255298.83999999997</v>
      </c>
      <c r="I25" s="17">
        <f t="shared" si="1"/>
        <v>202.87782670372258</v>
      </c>
      <c r="J25" s="17">
        <f t="shared" si="2"/>
        <v>-71713.320000000007</v>
      </c>
      <c r="K25" s="17">
        <f t="shared" si="3"/>
        <v>-15.835968251534993</v>
      </c>
    </row>
    <row r="26" spans="1:11" ht="31.5">
      <c r="A26" s="10" t="s">
        <v>27</v>
      </c>
      <c r="B26" s="9" t="s">
        <v>62</v>
      </c>
      <c r="C26" s="6">
        <v>651.54999999999995</v>
      </c>
      <c r="D26" s="6">
        <v>752.9</v>
      </c>
      <c r="E26" s="6">
        <v>6046.41</v>
      </c>
      <c r="F26" s="6">
        <v>1475</v>
      </c>
      <c r="G26" s="6">
        <v>1475</v>
      </c>
      <c r="H26" s="17">
        <f t="shared" si="0"/>
        <v>5394.86</v>
      </c>
      <c r="I26" s="17">
        <f t="shared" si="1"/>
        <v>828.00399048422992</v>
      </c>
      <c r="J26" s="17">
        <f t="shared" si="2"/>
        <v>5293.51</v>
      </c>
      <c r="K26" s="17">
        <f t="shared" si="3"/>
        <v>703.0827467127109</v>
      </c>
    </row>
    <row r="27" spans="1:11" s="7" customFormat="1" ht="31.5">
      <c r="A27" s="22" t="s">
        <v>28</v>
      </c>
      <c r="B27" s="26" t="s">
        <v>63</v>
      </c>
      <c r="C27" s="24">
        <f>SUM(C28:C31)</f>
        <v>538312.89</v>
      </c>
      <c r="D27" s="24">
        <f>SUM(D28:D31)</f>
        <v>695778.31</v>
      </c>
      <c r="E27" s="24">
        <f t="shared" ref="E27:G27" si="5">SUM(E28:E31)</f>
        <v>927021.6</v>
      </c>
      <c r="F27" s="24">
        <f t="shared" si="5"/>
        <v>555508.65</v>
      </c>
      <c r="G27" s="24">
        <f t="shared" si="5"/>
        <v>373278.82999999996</v>
      </c>
      <c r="H27" s="25">
        <f t="shared" si="0"/>
        <v>388708.70999999996</v>
      </c>
      <c r="I27" s="25">
        <f t="shared" si="1"/>
        <v>72.208694463920409</v>
      </c>
      <c r="J27" s="25">
        <f t="shared" si="2"/>
        <v>231243.28999999992</v>
      </c>
      <c r="K27" s="25">
        <f t="shared" si="3"/>
        <v>33.235196710860379</v>
      </c>
    </row>
    <row r="28" spans="1:11">
      <c r="A28" s="10" t="s">
        <v>29</v>
      </c>
      <c r="B28" s="9" t="s">
        <v>64</v>
      </c>
      <c r="C28" s="6">
        <v>3791.6</v>
      </c>
      <c r="D28" s="6">
        <v>127044.59</v>
      </c>
      <c r="E28" s="6">
        <f>127757.31+119806.89</f>
        <v>247564.2</v>
      </c>
      <c r="F28" s="6">
        <f>141901.94</f>
        <v>141901.94</v>
      </c>
      <c r="G28" s="6">
        <v>1200</v>
      </c>
      <c r="H28" s="17">
        <f t="shared" si="0"/>
        <v>243772.6</v>
      </c>
      <c r="I28" s="17">
        <f t="shared" si="1"/>
        <v>6429.2805148222387</v>
      </c>
      <c r="J28" s="17">
        <f t="shared" si="2"/>
        <v>120519.61000000002</v>
      </c>
      <c r="K28" s="17">
        <f t="shared" si="3"/>
        <v>94.864023725843026</v>
      </c>
    </row>
    <row r="29" spans="1:11">
      <c r="A29" s="10" t="s">
        <v>30</v>
      </c>
      <c r="B29" s="9" t="s">
        <v>65</v>
      </c>
      <c r="C29" s="6">
        <v>906.98</v>
      </c>
      <c r="D29" s="6">
        <v>12</v>
      </c>
      <c r="E29" s="6">
        <v>136621.54999999999</v>
      </c>
      <c r="F29" s="6">
        <v>0</v>
      </c>
      <c r="G29" s="6">
        <v>0</v>
      </c>
      <c r="H29" s="17">
        <f t="shared" si="0"/>
        <v>135714.56999999998</v>
      </c>
      <c r="I29" s="17">
        <f t="shared" si="1"/>
        <v>14963.347593111203</v>
      </c>
      <c r="J29" s="17">
        <f t="shared" si="2"/>
        <v>136609.54999999999</v>
      </c>
      <c r="K29" s="17">
        <f t="shared" si="3"/>
        <v>1138412.9166666665</v>
      </c>
    </row>
    <row r="30" spans="1:11">
      <c r="A30" s="10" t="s">
        <v>31</v>
      </c>
      <c r="B30" s="9" t="s">
        <v>66</v>
      </c>
      <c r="C30" s="6">
        <v>460700.51</v>
      </c>
      <c r="D30" s="6">
        <v>486420.95</v>
      </c>
      <c r="E30" s="6">
        <v>465100.19</v>
      </c>
      <c r="F30" s="6">
        <v>336208.06</v>
      </c>
      <c r="G30" s="6">
        <v>294680.18</v>
      </c>
      <c r="H30" s="17">
        <f t="shared" si="0"/>
        <v>4399.679999999993</v>
      </c>
      <c r="I30" s="17">
        <f t="shared" si="1"/>
        <v>0.95499785750183719</v>
      </c>
      <c r="J30" s="17">
        <f t="shared" si="2"/>
        <v>-21320.760000000009</v>
      </c>
      <c r="K30" s="17">
        <f t="shared" si="3"/>
        <v>-4.3831911433913433</v>
      </c>
    </row>
    <row r="31" spans="1:11" ht="31.5">
      <c r="A31" s="10" t="s">
        <v>32</v>
      </c>
      <c r="B31" s="9" t="s">
        <v>67</v>
      </c>
      <c r="C31" s="6">
        <v>72913.8</v>
      </c>
      <c r="D31" s="6">
        <v>82300.77</v>
      </c>
      <c r="E31" s="6">
        <v>77735.66</v>
      </c>
      <c r="F31" s="6">
        <v>77398.649999999994</v>
      </c>
      <c r="G31" s="6">
        <v>77398.649999999994</v>
      </c>
      <c r="H31" s="17">
        <f t="shared" si="0"/>
        <v>4821.8600000000006</v>
      </c>
      <c r="I31" s="17">
        <f t="shared" si="1"/>
        <v>6.6130965605962047</v>
      </c>
      <c r="J31" s="17">
        <f t="shared" si="2"/>
        <v>-4565.1100000000006</v>
      </c>
      <c r="K31" s="17">
        <f t="shared" si="3"/>
        <v>-5.5468618337349795</v>
      </c>
    </row>
    <row r="32" spans="1:11" s="7" customFormat="1">
      <c r="A32" s="22" t="s">
        <v>33</v>
      </c>
      <c r="B32" s="26" t="s">
        <v>68</v>
      </c>
      <c r="C32" s="24">
        <f>C33+C34</f>
        <v>0</v>
      </c>
      <c r="D32" s="24">
        <f t="shared" ref="D32:G32" si="6">D33+D34</f>
        <v>5571.59</v>
      </c>
      <c r="E32" s="24">
        <f t="shared" si="6"/>
        <v>8000</v>
      </c>
      <c r="F32" s="24">
        <f t="shared" si="6"/>
        <v>8000</v>
      </c>
      <c r="G32" s="24">
        <f t="shared" si="6"/>
        <v>8000</v>
      </c>
      <c r="H32" s="25">
        <f t="shared" si="0"/>
        <v>8000</v>
      </c>
      <c r="I32" s="25">
        <v>0</v>
      </c>
      <c r="J32" s="25">
        <f t="shared" si="2"/>
        <v>2428.41</v>
      </c>
      <c r="K32" s="25">
        <f t="shared" si="3"/>
        <v>43.585583289509799</v>
      </c>
    </row>
    <row r="33" spans="1:11">
      <c r="A33" s="10" t="s">
        <v>34</v>
      </c>
      <c r="B33" s="9" t="s">
        <v>69</v>
      </c>
      <c r="C33" s="6">
        <v>0</v>
      </c>
      <c r="D33" s="6">
        <v>3220.84</v>
      </c>
      <c r="E33" s="6">
        <v>8000</v>
      </c>
      <c r="F33" s="6">
        <v>8000</v>
      </c>
      <c r="G33" s="6">
        <v>8000</v>
      </c>
      <c r="H33" s="17">
        <f t="shared" si="0"/>
        <v>8000</v>
      </c>
      <c r="I33" s="17">
        <v>0</v>
      </c>
      <c r="J33" s="17">
        <f t="shared" si="2"/>
        <v>4779.16</v>
      </c>
      <c r="K33" s="17">
        <f t="shared" si="3"/>
        <v>148.3824095577551</v>
      </c>
    </row>
    <row r="34" spans="1:11" ht="31.5">
      <c r="A34" s="10" t="s">
        <v>35</v>
      </c>
      <c r="B34" s="9" t="s">
        <v>70</v>
      </c>
      <c r="C34" s="6">
        <v>0</v>
      </c>
      <c r="D34" s="6">
        <v>2350.75</v>
      </c>
      <c r="E34" s="6">
        <v>0</v>
      </c>
      <c r="F34" s="6">
        <v>0</v>
      </c>
      <c r="G34" s="6">
        <v>0</v>
      </c>
      <c r="H34" s="17">
        <f t="shared" si="0"/>
        <v>0</v>
      </c>
      <c r="I34" s="17">
        <v>0</v>
      </c>
      <c r="J34" s="17">
        <f t="shared" si="2"/>
        <v>-2350.75</v>
      </c>
      <c r="K34" s="17">
        <f t="shared" si="3"/>
        <v>-100</v>
      </c>
    </row>
    <row r="35" spans="1:11" s="7" customFormat="1">
      <c r="A35" s="22" t="s">
        <v>36</v>
      </c>
      <c r="B35" s="26" t="s">
        <v>71</v>
      </c>
      <c r="C35" s="24">
        <f>SUM(C36:C40)</f>
        <v>1771731.36</v>
      </c>
      <c r="D35" s="24">
        <f>SUM(D36:D40)</f>
        <v>1879314.97</v>
      </c>
      <c r="E35" s="24">
        <f t="shared" ref="E35:G35" si="7">SUM(E36:E40)</f>
        <v>2120913.84</v>
      </c>
      <c r="F35" s="24">
        <f t="shared" si="7"/>
        <v>2097960.2200000002</v>
      </c>
      <c r="G35" s="24">
        <f t="shared" si="7"/>
        <v>2128167.92</v>
      </c>
      <c r="H35" s="25">
        <f t="shared" si="0"/>
        <v>349182.47999999975</v>
      </c>
      <c r="I35" s="25">
        <f t="shared" si="1"/>
        <v>19.708545430950636</v>
      </c>
      <c r="J35" s="25">
        <f t="shared" si="2"/>
        <v>241598.86999999988</v>
      </c>
      <c r="K35" s="25">
        <f t="shared" si="3"/>
        <v>12.855688048927732</v>
      </c>
    </row>
    <row r="36" spans="1:11">
      <c r="A36" s="10" t="s">
        <v>37</v>
      </c>
      <c r="B36" s="9" t="s">
        <v>72</v>
      </c>
      <c r="C36" s="6">
        <v>754966.24</v>
      </c>
      <c r="D36" s="6">
        <v>705512</v>
      </c>
      <c r="E36" s="6">
        <v>672004.82</v>
      </c>
      <c r="F36" s="6">
        <v>672689.98</v>
      </c>
      <c r="G36" s="6">
        <v>685625.97</v>
      </c>
      <c r="H36" s="17">
        <f t="shared" si="0"/>
        <v>-82961.420000000042</v>
      </c>
      <c r="I36" s="17">
        <f t="shared" si="1"/>
        <v>-10.988758914570809</v>
      </c>
      <c r="J36" s="17">
        <f t="shared" si="2"/>
        <v>-33507.180000000051</v>
      </c>
      <c r="K36" s="17">
        <f t="shared" si="3"/>
        <v>-4.7493423216047432</v>
      </c>
    </row>
    <row r="37" spans="1:11">
      <c r="A37" s="10" t="s">
        <v>38</v>
      </c>
      <c r="B37" s="9" t="s">
        <v>73</v>
      </c>
      <c r="C37" s="6">
        <v>892353.06</v>
      </c>
      <c r="D37" s="6">
        <v>1009162.28</v>
      </c>
      <c r="E37" s="6">
        <v>1257738.29</v>
      </c>
      <c r="F37" s="6">
        <v>1259872.8500000001</v>
      </c>
      <c r="G37" s="6">
        <v>1286453.6000000001</v>
      </c>
      <c r="H37" s="17">
        <f t="shared" si="0"/>
        <v>365385.23</v>
      </c>
      <c r="I37" s="17">
        <f t="shared" si="1"/>
        <v>40.946262906298557</v>
      </c>
      <c r="J37" s="17">
        <f t="shared" si="2"/>
        <v>248576.01</v>
      </c>
      <c r="K37" s="17">
        <f t="shared" si="3"/>
        <v>24.631916484234821</v>
      </c>
    </row>
    <row r="38" spans="1:11">
      <c r="A38" s="10" t="s">
        <v>39</v>
      </c>
      <c r="B38" s="9" t="s">
        <v>74</v>
      </c>
      <c r="C38" s="6">
        <v>84450.08</v>
      </c>
      <c r="D38" s="6">
        <v>104129.69</v>
      </c>
      <c r="E38" s="6">
        <v>129614.8</v>
      </c>
      <c r="F38" s="6">
        <v>105560.58</v>
      </c>
      <c r="G38" s="6">
        <v>96251.54</v>
      </c>
      <c r="H38" s="17">
        <f t="shared" si="0"/>
        <v>45164.72</v>
      </c>
      <c r="I38" s="17">
        <f t="shared" si="1"/>
        <v>53.480967691208832</v>
      </c>
      <c r="J38" s="17">
        <f t="shared" si="2"/>
        <v>25485.11</v>
      </c>
      <c r="K38" s="17">
        <f t="shared" si="3"/>
        <v>24.474393422279462</v>
      </c>
    </row>
    <row r="39" spans="1:11">
      <c r="A39" s="10" t="s">
        <v>40</v>
      </c>
      <c r="B39" s="9" t="s">
        <v>75</v>
      </c>
      <c r="C39" s="6">
        <v>21693.58</v>
      </c>
      <c r="D39" s="6">
        <v>7349.25</v>
      </c>
      <c r="E39" s="6">
        <v>17440.02</v>
      </c>
      <c r="F39" s="6">
        <v>15720.9</v>
      </c>
      <c r="G39" s="6">
        <v>15720.9</v>
      </c>
      <c r="H39" s="17">
        <f t="shared" si="0"/>
        <v>-4253.5600000000013</v>
      </c>
      <c r="I39" s="17">
        <f t="shared" si="1"/>
        <v>-19.607459902883718</v>
      </c>
      <c r="J39" s="17">
        <f t="shared" si="2"/>
        <v>10090.77</v>
      </c>
      <c r="K39" s="17">
        <f t="shared" si="3"/>
        <v>137.3033983059496</v>
      </c>
    </row>
    <row r="40" spans="1:11">
      <c r="A40" s="10" t="s">
        <v>41</v>
      </c>
      <c r="B40" s="9" t="s">
        <v>76</v>
      </c>
      <c r="C40" s="6">
        <v>18268.400000000001</v>
      </c>
      <c r="D40" s="6">
        <v>53161.75</v>
      </c>
      <c r="E40" s="6">
        <v>44115.91</v>
      </c>
      <c r="F40" s="6">
        <v>44115.91</v>
      </c>
      <c r="G40" s="6">
        <v>44115.91</v>
      </c>
      <c r="H40" s="17">
        <f t="shared" si="0"/>
        <v>25847.510000000002</v>
      </c>
      <c r="I40" s="17">
        <f t="shared" si="1"/>
        <v>141.48754132819511</v>
      </c>
      <c r="J40" s="17">
        <f t="shared" si="2"/>
        <v>-9045.8399999999965</v>
      </c>
      <c r="K40" s="17">
        <f t="shared" si="3"/>
        <v>-17.015692673773898</v>
      </c>
    </row>
    <row r="41" spans="1:11" s="7" customFormat="1">
      <c r="A41" s="22" t="s">
        <v>42</v>
      </c>
      <c r="B41" s="26" t="s">
        <v>77</v>
      </c>
      <c r="C41" s="24">
        <f>SUM(C42:C43)</f>
        <v>695042.84000000008</v>
      </c>
      <c r="D41" s="24">
        <f>SUM(D42:D43)</f>
        <v>703036.6</v>
      </c>
      <c r="E41" s="24">
        <f t="shared" ref="E41:G41" si="8">SUM(E42:E43)</f>
        <v>89589.53</v>
      </c>
      <c r="F41" s="24">
        <f t="shared" si="8"/>
        <v>89679.39</v>
      </c>
      <c r="G41" s="24">
        <f t="shared" si="8"/>
        <v>89743.180000000008</v>
      </c>
      <c r="H41" s="25">
        <f t="shared" si="0"/>
        <v>-605453.31000000006</v>
      </c>
      <c r="I41" s="25">
        <f t="shared" si="1"/>
        <v>-87.110214673961678</v>
      </c>
      <c r="J41" s="25">
        <f t="shared" si="2"/>
        <v>-613447.06999999995</v>
      </c>
      <c r="K41" s="25">
        <f t="shared" si="3"/>
        <v>-87.256775820775189</v>
      </c>
    </row>
    <row r="42" spans="1:11">
      <c r="A42" s="10" t="s">
        <v>43</v>
      </c>
      <c r="B42" s="9" t="s">
        <v>78</v>
      </c>
      <c r="C42" s="6">
        <v>689160.54</v>
      </c>
      <c r="D42" s="6">
        <v>696366.59</v>
      </c>
      <c r="E42" s="6">
        <v>84601.43</v>
      </c>
      <c r="F42" s="6">
        <v>84691.29</v>
      </c>
      <c r="G42" s="6">
        <v>84755.08</v>
      </c>
      <c r="H42" s="17">
        <f t="shared" si="0"/>
        <v>-604559.1100000001</v>
      </c>
      <c r="I42" s="17">
        <f t="shared" si="1"/>
        <v>-87.723988085562766</v>
      </c>
      <c r="J42" s="17">
        <f t="shared" si="2"/>
        <v>-611765.15999999992</v>
      </c>
      <c r="K42" s="17">
        <f t="shared" si="3"/>
        <v>-87.851021112313845</v>
      </c>
    </row>
    <row r="43" spans="1:11" ht="31.5">
      <c r="A43" s="10" t="s">
        <v>44</v>
      </c>
      <c r="B43" s="9" t="s">
        <v>79</v>
      </c>
      <c r="C43" s="6">
        <v>5882.3</v>
      </c>
      <c r="D43" s="6">
        <v>6670.01</v>
      </c>
      <c r="E43" s="6">
        <v>4988.1000000000004</v>
      </c>
      <c r="F43" s="6">
        <v>4988.1000000000004</v>
      </c>
      <c r="G43" s="6">
        <v>4988.1000000000004</v>
      </c>
      <c r="H43" s="17">
        <f t="shared" si="0"/>
        <v>-894.19999999999982</v>
      </c>
      <c r="I43" s="17">
        <f t="shared" si="1"/>
        <v>-15.201536813831325</v>
      </c>
      <c r="J43" s="17">
        <f t="shared" si="2"/>
        <v>-1681.9099999999999</v>
      </c>
      <c r="K43" s="17">
        <f t="shared" si="3"/>
        <v>-25.216004173906782</v>
      </c>
    </row>
    <row r="44" spans="1:11" s="7" customFormat="1">
      <c r="A44" s="22" t="s">
        <v>45</v>
      </c>
      <c r="B44" s="26" t="s">
        <v>80</v>
      </c>
      <c r="C44" s="24">
        <f>SUM(C45:C47)</f>
        <v>1037909.6599999999</v>
      </c>
      <c r="D44" s="24">
        <f>SUM(D45:D47)</f>
        <v>1651703.56</v>
      </c>
      <c r="E44" s="24">
        <f t="shared" ref="E44:G44" si="9">SUM(E45:E47)</f>
        <v>1342601.42</v>
      </c>
      <c r="F44" s="24">
        <f t="shared" si="9"/>
        <v>1340915.0599999998</v>
      </c>
      <c r="G44" s="24">
        <f t="shared" si="9"/>
        <v>1353029.72</v>
      </c>
      <c r="H44" s="25">
        <f t="shared" si="0"/>
        <v>304691.76</v>
      </c>
      <c r="I44" s="25">
        <f t="shared" si="1"/>
        <v>29.356289062768724</v>
      </c>
      <c r="J44" s="25">
        <f t="shared" si="2"/>
        <v>-309102.14000000013</v>
      </c>
      <c r="K44" s="25">
        <f t="shared" si="3"/>
        <v>-18.714141416514238</v>
      </c>
    </row>
    <row r="45" spans="1:11">
      <c r="A45" s="10" t="s">
        <v>46</v>
      </c>
      <c r="B45" s="9" t="s">
        <v>81</v>
      </c>
      <c r="C45" s="6">
        <v>615130.84</v>
      </c>
      <c r="D45" s="6">
        <v>611547.28</v>
      </c>
      <c r="E45" s="6">
        <v>554259.9</v>
      </c>
      <c r="F45" s="6">
        <v>498786.04</v>
      </c>
      <c r="G45" s="6">
        <v>491690.47</v>
      </c>
      <c r="H45" s="17">
        <f t="shared" si="0"/>
        <v>-60870.939999999944</v>
      </c>
      <c r="I45" s="17">
        <f t="shared" si="1"/>
        <v>-9.8956085505321028</v>
      </c>
      <c r="J45" s="17">
        <f t="shared" si="2"/>
        <v>-57287.380000000005</v>
      </c>
      <c r="K45" s="17">
        <f t="shared" si="3"/>
        <v>-9.3676125908041001</v>
      </c>
    </row>
    <row r="46" spans="1:11">
      <c r="A46" s="10" t="s">
        <v>47</v>
      </c>
      <c r="B46" s="9" t="s">
        <v>82</v>
      </c>
      <c r="C46" s="6">
        <v>377451.24</v>
      </c>
      <c r="D46" s="6">
        <v>983799.07</v>
      </c>
      <c r="E46" s="6">
        <v>740372.37</v>
      </c>
      <c r="F46" s="6">
        <v>794503.39</v>
      </c>
      <c r="G46" s="6">
        <v>813711.57</v>
      </c>
      <c r="H46" s="17">
        <f t="shared" si="0"/>
        <v>362921.13</v>
      </c>
      <c r="I46" s="17">
        <f t="shared" si="1"/>
        <v>96.150467011315158</v>
      </c>
      <c r="J46" s="17">
        <f t="shared" si="2"/>
        <v>-243426.69999999995</v>
      </c>
      <c r="K46" s="17">
        <f t="shared" si="3"/>
        <v>-24.74353833247676</v>
      </c>
    </row>
    <row r="47" spans="1:11">
      <c r="A47" s="10" t="s">
        <v>48</v>
      </c>
      <c r="B47" s="9" t="s">
        <v>83</v>
      </c>
      <c r="C47" s="6">
        <v>45327.58</v>
      </c>
      <c r="D47" s="6">
        <v>56357.21</v>
      </c>
      <c r="E47" s="6">
        <v>47969.15</v>
      </c>
      <c r="F47" s="6">
        <v>47625.63</v>
      </c>
      <c r="G47" s="6">
        <v>47627.68</v>
      </c>
      <c r="H47" s="17">
        <f t="shared" si="0"/>
        <v>2641.5699999999997</v>
      </c>
      <c r="I47" s="17">
        <f t="shared" si="1"/>
        <v>5.8277322548435251</v>
      </c>
      <c r="J47" s="17">
        <f t="shared" si="2"/>
        <v>-8388.0599999999977</v>
      </c>
      <c r="K47" s="17">
        <f t="shared" si="3"/>
        <v>-14.883738921781259</v>
      </c>
    </row>
    <row r="48" spans="1:11" s="7" customFormat="1">
      <c r="A48" s="22" t="s">
        <v>49</v>
      </c>
      <c r="B48" s="26" t="s">
        <v>84</v>
      </c>
      <c r="C48" s="24">
        <f>SUM(C49:C52)</f>
        <v>125825.90000000001</v>
      </c>
      <c r="D48" s="24">
        <f>SUM(D49:D52)</f>
        <v>150945.03000000003</v>
      </c>
      <c r="E48" s="24">
        <f t="shared" ref="E48:G48" si="10">SUM(E49:E52)</f>
        <v>157807.12</v>
      </c>
      <c r="F48" s="24">
        <f t="shared" si="10"/>
        <v>156183.59</v>
      </c>
      <c r="G48" s="24">
        <f t="shared" si="10"/>
        <v>97874.559999999998</v>
      </c>
      <c r="H48" s="25">
        <f t="shared" si="0"/>
        <v>31981.219999999987</v>
      </c>
      <c r="I48" s="25">
        <f t="shared" si="1"/>
        <v>25.417040529811416</v>
      </c>
      <c r="J48" s="25">
        <f t="shared" si="2"/>
        <v>6862.0899999999674</v>
      </c>
      <c r="K48" s="25">
        <f t="shared" si="3"/>
        <v>4.5460854193079285</v>
      </c>
    </row>
    <row r="49" spans="1:11">
      <c r="A49" s="10" t="s">
        <v>50</v>
      </c>
      <c r="B49" s="9" t="s">
        <v>85</v>
      </c>
      <c r="C49" s="6">
        <v>74983.8</v>
      </c>
      <c r="D49" s="6">
        <v>83412.41</v>
      </c>
      <c r="E49" s="6">
        <v>90794.31</v>
      </c>
      <c r="F49" s="6">
        <v>89170.78</v>
      </c>
      <c r="G49" s="6">
        <v>89170.78</v>
      </c>
      <c r="H49" s="17">
        <f t="shared" si="0"/>
        <v>15810.509999999995</v>
      </c>
      <c r="I49" s="17">
        <f t="shared" si="1"/>
        <v>21.08523441063268</v>
      </c>
      <c r="J49" s="17">
        <f t="shared" si="2"/>
        <v>7381.8999999999942</v>
      </c>
      <c r="K49" s="17">
        <f t="shared" si="3"/>
        <v>8.8498821698114227</v>
      </c>
    </row>
    <row r="50" spans="1:11">
      <c r="A50" s="10" t="s">
        <v>51</v>
      </c>
      <c r="B50" s="9" t="s">
        <v>86</v>
      </c>
      <c r="C50" s="6">
        <v>6399.18</v>
      </c>
      <c r="D50" s="6">
        <v>2412.7399999999998</v>
      </c>
      <c r="E50" s="6">
        <v>63309.03</v>
      </c>
      <c r="F50" s="6">
        <v>63309.03</v>
      </c>
      <c r="G50" s="6">
        <v>5000</v>
      </c>
      <c r="H50" s="17">
        <f t="shared" si="0"/>
        <v>56909.85</v>
      </c>
      <c r="I50" s="17">
        <f t="shared" si="1"/>
        <v>889.33035170131166</v>
      </c>
      <c r="J50" s="17">
        <f t="shared" si="2"/>
        <v>60896.29</v>
      </c>
      <c r="K50" s="17">
        <f t="shared" si="3"/>
        <v>2523.9474622213752</v>
      </c>
    </row>
    <row r="51" spans="1:11">
      <c r="A51" s="10" t="s">
        <v>52</v>
      </c>
      <c r="B51" s="9" t="s">
        <v>87</v>
      </c>
      <c r="C51" s="6">
        <v>40607.300000000003</v>
      </c>
      <c r="D51" s="6">
        <v>60653.81</v>
      </c>
      <c r="E51" s="6">
        <v>0</v>
      </c>
      <c r="F51" s="6">
        <v>0</v>
      </c>
      <c r="G51" s="6">
        <v>0</v>
      </c>
      <c r="H51" s="17">
        <f t="shared" si="0"/>
        <v>-40607.300000000003</v>
      </c>
      <c r="I51" s="17">
        <f t="shared" si="1"/>
        <v>-100</v>
      </c>
      <c r="J51" s="17">
        <f t="shared" si="2"/>
        <v>-60653.81</v>
      </c>
      <c r="K51" s="17">
        <f t="shared" si="3"/>
        <v>-100</v>
      </c>
    </row>
    <row r="52" spans="1:11" ht="31.5">
      <c r="A52" s="10" t="s">
        <v>53</v>
      </c>
      <c r="B52" s="9" t="s">
        <v>88</v>
      </c>
      <c r="C52" s="6">
        <v>3835.62</v>
      </c>
      <c r="D52" s="6">
        <v>4466.07</v>
      </c>
      <c r="E52" s="6">
        <v>3703.78</v>
      </c>
      <c r="F52" s="6">
        <v>3703.78</v>
      </c>
      <c r="G52" s="6">
        <v>3703.78</v>
      </c>
      <c r="H52" s="17">
        <f t="shared" si="0"/>
        <v>-131.83999999999969</v>
      </c>
      <c r="I52" s="17">
        <f t="shared" si="1"/>
        <v>-3.4372539511213205</v>
      </c>
      <c r="J52" s="17">
        <f t="shared" si="2"/>
        <v>-762.28999999999951</v>
      </c>
      <c r="K52" s="17">
        <f t="shared" si="3"/>
        <v>-17.068474072282783</v>
      </c>
    </row>
    <row r="53" spans="1:11" s="7" customFormat="1" ht="31.5">
      <c r="A53" s="22" t="s">
        <v>54</v>
      </c>
      <c r="B53" s="26" t="s">
        <v>89</v>
      </c>
      <c r="C53" s="24">
        <f>C54</f>
        <v>47305.11</v>
      </c>
      <c r="D53" s="24">
        <f>D54</f>
        <v>38000</v>
      </c>
      <c r="E53" s="24">
        <f t="shared" ref="E53:G53" si="11">E54</f>
        <v>90000</v>
      </c>
      <c r="F53" s="24">
        <f t="shared" si="11"/>
        <v>90000</v>
      </c>
      <c r="G53" s="24">
        <f t="shared" si="11"/>
        <v>90000</v>
      </c>
      <c r="H53" s="25">
        <f t="shared" si="0"/>
        <v>42694.89</v>
      </c>
      <c r="I53" s="25">
        <f t="shared" si="1"/>
        <v>90.254287538914923</v>
      </c>
      <c r="J53" s="25">
        <f t="shared" si="2"/>
        <v>52000</v>
      </c>
      <c r="K53" s="25">
        <f t="shared" si="3"/>
        <v>136.84210526315786</v>
      </c>
    </row>
    <row r="54" spans="1:11" ht="31.5">
      <c r="A54" s="16" t="s">
        <v>55</v>
      </c>
      <c r="B54" s="28" t="s">
        <v>95</v>
      </c>
      <c r="C54" s="6">
        <v>47305.11</v>
      </c>
      <c r="D54" s="6">
        <v>38000</v>
      </c>
      <c r="E54" s="6">
        <v>90000</v>
      </c>
      <c r="F54" s="6">
        <v>90000</v>
      </c>
      <c r="G54" s="6">
        <v>90000</v>
      </c>
      <c r="H54" s="17">
        <f t="shared" si="0"/>
        <v>42694.89</v>
      </c>
      <c r="I54" s="17">
        <f t="shared" si="1"/>
        <v>90.254287538914923</v>
      </c>
      <c r="J54" s="17">
        <f t="shared" si="2"/>
        <v>52000</v>
      </c>
      <c r="K54" s="17">
        <f t="shared" si="3"/>
        <v>136.84210526315786</v>
      </c>
    </row>
    <row r="55" spans="1:11" s="7" customFormat="1">
      <c r="A55" s="20"/>
      <c r="B55" s="21" t="s">
        <v>102</v>
      </c>
      <c r="C55" s="8">
        <f>C10+C19+C21+C27+C32+C35+C41+C44+C48+C53</f>
        <v>4719076.1400000006</v>
      </c>
      <c r="D55" s="8">
        <f t="shared" ref="D55:G55" si="12">D10+D19+D21+D27+D32+D35+D41+D44+D48+D53</f>
        <v>6013871.04</v>
      </c>
      <c r="E55" s="8">
        <f t="shared" si="12"/>
        <v>5521103.3700000001</v>
      </c>
      <c r="F55" s="8">
        <f t="shared" si="12"/>
        <v>4875314.9400000004</v>
      </c>
      <c r="G55" s="8">
        <f t="shared" si="12"/>
        <v>4575896.9399999995</v>
      </c>
      <c r="H55" s="18">
        <f t="shared" si="0"/>
        <v>802027.22999999952</v>
      </c>
      <c r="I55" s="18">
        <f t="shared" si="1"/>
        <v>16.995428897657064</v>
      </c>
      <c r="J55" s="18">
        <f t="shared" si="2"/>
        <v>-492767.66999999993</v>
      </c>
      <c r="K55" s="18">
        <f t="shared" si="3"/>
        <v>-8.1938516260568122</v>
      </c>
    </row>
    <row r="56" spans="1:11" ht="15" customHeight="1">
      <c r="A56" s="32" t="s">
        <v>97</v>
      </c>
      <c r="B56" s="33"/>
      <c r="C56" s="6"/>
      <c r="D56" s="6"/>
      <c r="E56" s="5"/>
      <c r="F56" s="17">
        <v>55133.4</v>
      </c>
      <c r="G56" s="17">
        <v>96701.54</v>
      </c>
      <c r="H56" s="17">
        <f t="shared" si="0"/>
        <v>0</v>
      </c>
      <c r="I56" s="17">
        <v>0</v>
      </c>
      <c r="J56" s="17">
        <f t="shared" si="2"/>
        <v>0</v>
      </c>
      <c r="K56" s="17">
        <v>0</v>
      </c>
    </row>
    <row r="57" spans="1:11" s="7" customFormat="1">
      <c r="A57" s="22"/>
      <c r="B57" s="21" t="s">
        <v>0</v>
      </c>
      <c r="C57" s="15">
        <f>C55+C56</f>
        <v>4719076.1400000006</v>
      </c>
      <c r="D57" s="15">
        <f t="shared" ref="D57:G57" si="13">D55+D56</f>
        <v>6013871.04</v>
      </c>
      <c r="E57" s="15">
        <f t="shared" si="13"/>
        <v>5521103.3700000001</v>
      </c>
      <c r="F57" s="15">
        <f t="shared" si="13"/>
        <v>4930448.3400000008</v>
      </c>
      <c r="G57" s="15">
        <f t="shared" si="13"/>
        <v>4672598.4799999995</v>
      </c>
      <c r="H57" s="18">
        <f t="shared" si="0"/>
        <v>802027.22999999952</v>
      </c>
      <c r="I57" s="18">
        <f t="shared" si="1"/>
        <v>16.995428897657064</v>
      </c>
      <c r="J57" s="18">
        <f t="shared" si="2"/>
        <v>-492767.66999999993</v>
      </c>
      <c r="K57" s="18">
        <f t="shared" si="3"/>
        <v>-8.1938516260568122</v>
      </c>
    </row>
    <row r="58" spans="1:11">
      <c r="B58" s="4"/>
      <c r="C58" s="4"/>
    </row>
    <row r="59" spans="1:11" ht="41.45" customHeight="1">
      <c r="A59" s="41" t="s">
        <v>101</v>
      </c>
      <c r="B59" s="41"/>
      <c r="C59" s="41"/>
      <c r="D59" s="41"/>
      <c r="E59" s="41"/>
      <c r="F59" s="41"/>
      <c r="G59" s="41"/>
      <c r="H59" s="41"/>
      <c r="I59" s="41"/>
      <c r="J59" s="41"/>
      <c r="K59" s="42"/>
    </row>
  </sheetData>
  <autoFilter ref="A9:K57" xr:uid="{00000000-0009-0000-0000-000001000000}"/>
  <mergeCells count="14">
    <mergeCell ref="A59:K59"/>
    <mergeCell ref="A2:K2"/>
    <mergeCell ref="B4:K4"/>
    <mergeCell ref="H7:I7"/>
    <mergeCell ref="J7:K7"/>
    <mergeCell ref="A56:B56"/>
    <mergeCell ref="E6:G6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проект</vt:lpstr>
      <vt:lpstr>утвержд бюджет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superuser</cp:lastModifiedBy>
  <cp:lastPrinted>2022-04-02T11:55:19Z</cp:lastPrinted>
  <dcterms:created xsi:type="dcterms:W3CDTF">2022-04-02T07:54:25Z</dcterms:created>
  <dcterms:modified xsi:type="dcterms:W3CDTF">2022-04-11T08:40:22Z</dcterms:modified>
</cp:coreProperties>
</file>